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autoCompressPictures="0" defaultThemeVersion="124226"/>
  <bookViews>
    <workbookView xWindow="-15" yWindow="-15" windowWidth="19260" windowHeight="6255" tabRatio="731"/>
  </bookViews>
  <sheets>
    <sheet name="Table of Contents" sheetId="69" r:id="rId1"/>
    <sheet name="Variables" sheetId="62" r:id="rId2"/>
    <sheet name="DataEntrySheet" sheetId="48" r:id="rId3"/>
    <sheet name="DataEntryBlockTemplate" sheetId="47" r:id="rId4"/>
    <sheet name="Formulas_in_Template" sheetId="66" r:id="rId5"/>
    <sheet name="Livelih_Lists" sheetId="49" r:id="rId6"/>
    <sheet name="WASH_Lists" sheetId="50" r:id="rId7"/>
    <sheet name="Shelter_Lists" sheetId="51" r:id="rId8"/>
    <sheet name="FoodSec_Lists" sheetId="52" r:id="rId9"/>
    <sheet name="Health_Lists" sheetId="53" r:id="rId10"/>
    <sheet name="Education_Lists" sheetId="54" r:id="rId11"/>
    <sheet name="Return_Lists" sheetId="55" r:id="rId12"/>
    <sheet name="Protect_Lists" sheetId="56" r:id="rId13"/>
    <sheet name="ListOfNamedRanges" sheetId="61" r:id="rId14"/>
    <sheet name="AddNamesMacroCode" sheetId="57" r:id="rId15"/>
  </sheets>
  <definedNames>
    <definedName name="BasicBlock">DataEntryBlockTemplate!$A$4:$AQ$68</definedName>
    <definedName name="ProblemsEducation">OFFSET(Education_Lists!$A$2,0,0,COUNTA(Education_Lists!$A:$A) - 1,1)</definedName>
    <definedName name="ProblemsFoodSec">OFFSET(FoodSec_Lists!$A$2,0,0,COUNTA(FoodSec_Lists!$A:$A) - 1,1)</definedName>
    <definedName name="ProblemsHealth">OFFSET(Health_Lists!$A$2,0,0,COUNTA(Health_Lists!$A:$A) - 1,1)</definedName>
    <definedName name="ProblemsLivelih">OFFSET(Livelih_Lists!$A$2,0,0,COUNTA(Livelih_Lists!$A:$A) - 1,1)</definedName>
    <definedName name="ProblemsProtect">OFFSET(Protect_Lists!$A$2,0,0,COUNTA(Protect_Lists!$A:$A) - 1,1)</definedName>
    <definedName name="ProblemsReturn">OFFSET(Return_Lists!$A$2,0,0,COUNTA(Return_Lists!$A:$A) - 1,1)</definedName>
    <definedName name="ProblemsShelter">OFFSET(Shelter_Lists!$A$2,0,0,COUNTA(Shelter_Lists!$A:$A) - 1,1)</definedName>
    <definedName name="ProblemsWASH">OFFSET(WASH_Lists!$A$2,0,0,COUNTA(WASH_Lists!$A:$A) - 1,1)</definedName>
    <definedName name="RecodeEducation">OFFSET(Education_Lists!$A$2,0,0,COUNTA(Education_Lists!$A:$A) - 1,3)</definedName>
    <definedName name="RecodeFoodSec">OFFSET(FoodSec_Lists!$A$2,0,0,COUNTA(FoodSec_Lists!$A:$A) - 1,3)</definedName>
    <definedName name="RecodeHealth">OFFSET(Health_Lists!$A$2,0,0,COUNTA(Health_Lists!$A:$A) - 1,3)</definedName>
    <definedName name="RecodeLivelih">OFFSET(Livelih_Lists!$A$2,0,0,COUNTA(Livelih_Lists!$A:$A) - 1,3)</definedName>
    <definedName name="RecodeProtect">OFFSET(Protect_Lists!$A$2,0,0,COUNTA(Protect_Lists!$A:$A) - 1,3)</definedName>
    <definedName name="RecodeReturn">OFFSET(Return_Lists!$A$2,0,0,COUNTA(Return_Lists!$A:$A) - 1,3)</definedName>
    <definedName name="RecodeShelter">OFFSET(Shelter_Lists!$A$2,0,0,COUNTA(Shelter_Lists!$A:$A) - 1,3)</definedName>
    <definedName name="RecodeWASH">OFFSET(WASH_Lists!$A$2,0,0,COUNTA(WASH_Lists!$A:$A) - 1,3)</definedName>
    <definedName name="RecommEducation">OFFSET(Education_Lists!$F$2,0,0,COUNTA(Education_Lists!$F:$F) - 1,1)</definedName>
    <definedName name="RecommFoodSec">OFFSET(FoodSec_Lists!$F$2,0,0,COUNTA(FoodSec_Lists!$F:$F) - 1,1)</definedName>
    <definedName name="RecommHealth">OFFSET(Health_Lists!$F$2,0,0,COUNTA(Health_Lists!$F:$F) - 1,1)</definedName>
    <definedName name="RecommLivelih">OFFSET(Livelih_Lists!$F$2,0,0,COUNTA(Livelih_Lists!$F:$F) - 1,1)</definedName>
    <definedName name="RecommProtect">OFFSET(Protect_Lists!$F$2,0,0,COUNTA(Protect_Lists!$F:$F) - 1,1)</definedName>
    <definedName name="RecommReturn">OFFSET(Return_Lists!$F$2,0,0,COUNTA(Return_Lists!$F:$F) - 1,1)</definedName>
    <definedName name="RecommShelter">OFFSET(Shelter_Lists!$F$2,0,0,COUNTA(Shelter_Lists!$F:$F) - 1,1)</definedName>
    <definedName name="RecommWASH">OFFSET(WASH_Lists!$F$2,0,0,COUNTA(WASH_Lists!$F:$F) - 1,1)</definedName>
    <definedName name="RecRecodEducation">OFFSET(Education_Lists!$F$2,0,0,COUNTA(Education_Lists!$F:$F) - 1,3)</definedName>
    <definedName name="RecRecodFoodSec">OFFSET(FoodSec_Lists!$F$2,0,0,COUNTA(FoodSec_Lists!$F:$F) - 1,3)</definedName>
    <definedName name="RecRecodHealth">OFFSET(Health_Lists!$F$2,0,0,COUNTA(Health_Lists!$F:$F) - 1,3)</definedName>
    <definedName name="RecRecodLivelih">OFFSET(Livelih_Lists!$F$2,0,0,COUNTA(Livelih_Lists!$F:$F) - 1,3)</definedName>
    <definedName name="RecRecodProtect">OFFSET(Protect_Lists!$F$2,0,0,COUNTA(Protect_Lists!$F:$F) - 1,3)</definedName>
    <definedName name="RecRecodReturn">OFFSET(Return_Lists!$F$2,0,0,COUNTA(Return_Lists!$F:$F) - 1,3)</definedName>
    <definedName name="RecRecodShelter">OFFSET(Shelter_Lists!$F$2,0,0,COUNTA(Shelter_Lists!$F:$F) - 1,3)</definedName>
    <definedName name="RecRecodWASH">OFFSET(WASH_Lists!$F$2,0,0,COUNTA(WASH_Lists!$F:$F) - 1,3)</definedName>
  </definedNames>
  <calcPr calcId="1257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56"/>
  <c r="G2" i="55"/>
  <c r="G2" i="54"/>
  <c r="G2" i="53"/>
  <c r="G2" i="52"/>
  <c r="G2" i="51"/>
  <c r="G2" i="50"/>
  <c r="G2" i="49"/>
  <c r="B2" i="56"/>
  <c r="B2" i="55"/>
  <c r="B2" i="54"/>
  <c r="B2" i="53"/>
  <c r="B2" i="52"/>
  <c r="B2" i="51"/>
  <c r="B2" i="50"/>
  <c r="B2" i="49"/>
  <c r="C68" i="47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P67"/>
  <c r="AO67"/>
  <c r="AP66"/>
  <c r="AO66"/>
  <c r="AP65"/>
  <c r="AO65"/>
  <c r="AP64"/>
  <c r="AO64"/>
  <c r="AP63"/>
  <c r="AO63"/>
  <c r="AP62"/>
  <c r="AO62"/>
  <c r="AP61"/>
  <c r="AO61"/>
  <c r="AP59"/>
  <c r="AO59"/>
  <c r="AP58"/>
  <c r="AO58"/>
  <c r="AP57"/>
  <c r="AO57"/>
  <c r="AP56"/>
  <c r="AO56"/>
  <c r="AP55"/>
  <c r="AO55"/>
  <c r="AP54"/>
  <c r="AO54"/>
  <c r="AP53"/>
  <c r="AO53"/>
  <c r="AP51"/>
  <c r="AO51"/>
  <c r="AP50"/>
  <c r="AO50"/>
  <c r="AP49"/>
  <c r="AO49"/>
  <c r="AP48"/>
  <c r="AO48"/>
  <c r="AP47"/>
  <c r="AO47"/>
  <c r="AP46"/>
  <c r="AO46"/>
  <c r="AP45"/>
  <c r="AO45"/>
  <c r="AP43"/>
  <c r="AO43"/>
  <c r="AP42"/>
  <c r="AO42"/>
  <c r="AP41"/>
  <c r="AO41"/>
  <c r="AP40"/>
  <c r="AO40"/>
  <c r="AP39"/>
  <c r="AO39"/>
  <c r="AP38"/>
  <c r="AO38"/>
  <c r="AP37"/>
  <c r="AO37"/>
  <c r="AP35"/>
  <c r="AO35"/>
  <c r="AP34"/>
  <c r="AO34"/>
  <c r="AP33"/>
  <c r="AO33"/>
  <c r="AP32"/>
  <c r="AO32"/>
  <c r="AP31"/>
  <c r="AO31"/>
  <c r="AP30"/>
  <c r="AO30"/>
  <c r="AP29"/>
  <c r="AO29"/>
  <c r="AP27"/>
  <c r="AO27"/>
  <c r="AP26"/>
  <c r="AO26"/>
  <c r="AP25"/>
  <c r="AO25"/>
  <c r="AP24"/>
  <c r="AO24"/>
  <c r="AP23"/>
  <c r="AO23"/>
  <c r="AP22"/>
  <c r="AO22"/>
  <c r="AP21"/>
  <c r="AO21"/>
  <c r="AP19"/>
  <c r="AO19"/>
  <c r="AP18"/>
  <c r="AO18"/>
  <c r="AP17"/>
  <c r="AO17"/>
  <c r="AP16"/>
  <c r="AO16"/>
  <c r="AP15"/>
  <c r="AO15"/>
  <c r="AP14"/>
  <c r="AO14"/>
  <c r="AP13"/>
  <c r="AO13"/>
  <c r="I41" i="57"/>
  <c r="I40"/>
  <c r="I39"/>
  <c r="I38"/>
  <c r="I36"/>
  <c r="I35"/>
  <c r="I34"/>
  <c r="I33"/>
  <c r="I31"/>
  <c r="I30"/>
  <c r="I29"/>
  <c r="I28"/>
  <c r="I26"/>
  <c r="I25"/>
  <c r="I24"/>
  <c r="I23"/>
  <c r="I21"/>
  <c r="I20"/>
  <c r="I19"/>
  <c r="I18"/>
  <c r="I16"/>
  <c r="I15"/>
  <c r="I14"/>
  <c r="I13"/>
  <c r="I11"/>
  <c r="I10"/>
  <c r="I9"/>
  <c r="I8"/>
  <c r="I6"/>
  <c r="I5"/>
  <c r="I4"/>
  <c r="I3"/>
  <c r="AP6" i="47"/>
  <c r="AP7"/>
  <c r="AP8"/>
  <c r="AP9"/>
  <c r="AP10"/>
  <c r="AP11"/>
  <c r="AP5"/>
  <c r="AO6"/>
  <c r="AO7"/>
  <c r="AO8"/>
  <c r="AO9"/>
  <c r="AO10"/>
  <c r="AO11"/>
  <c r="AO5"/>
</calcChain>
</file>

<file path=xl/sharedStrings.xml><?xml version="1.0" encoding="utf-8"?>
<sst xmlns="http://schemas.openxmlformats.org/spreadsheetml/2006/main" count="1122" uniqueCount="366">
  <si>
    <t>Sector</t>
  </si>
  <si>
    <t>Shelter</t>
  </si>
  <si>
    <t>Synthesis</t>
  </si>
  <si>
    <t>Protection</t>
  </si>
  <si>
    <t>WASH</t>
  </si>
  <si>
    <t>Livelihood</t>
  </si>
  <si>
    <t>District</t>
  </si>
  <si>
    <t>Site category</t>
  </si>
  <si>
    <t>Gender</t>
  </si>
  <si>
    <t>Food Security</t>
  </si>
  <si>
    <t>Health</t>
  </si>
  <si>
    <t>Education</t>
  </si>
  <si>
    <t>Subsector</t>
  </si>
  <si>
    <t>Recommendation</t>
  </si>
  <si>
    <t>Return</t>
  </si>
  <si>
    <t>Table of Contents</t>
  </si>
  <si>
    <t>RecordNo</t>
  </si>
  <si>
    <t>Site_Name</t>
  </si>
  <si>
    <t>Site_category</t>
  </si>
  <si>
    <t>Urban_Rural</t>
  </si>
  <si>
    <t>Target_Group</t>
  </si>
  <si>
    <t>Total_population</t>
  </si>
  <si>
    <t>Total_IDPs</t>
  </si>
  <si>
    <t>Problem</t>
  </si>
  <si>
    <t>Severity</t>
  </si>
  <si>
    <t>Problem_recoded</t>
  </si>
  <si>
    <t>Problems</t>
  </si>
  <si>
    <t>Recommendations</t>
  </si>
  <si>
    <t>Problems_Recoded</t>
  </si>
  <si>
    <t>Frequency</t>
  </si>
  <si>
    <t>Recommend_Recoded</t>
  </si>
  <si>
    <t>FixedCommandPart</t>
  </si>
  <si>
    <t>RefersToFixedPart</t>
  </si>
  <si>
    <t>", RefersToR1C1:="=OFFSET(</t>
  </si>
  <si>
    <t>Livelih</t>
  </si>
  <si>
    <t>SectorAbbrev</t>
  </si>
  <si>
    <t>ActiveWorkbook.Names.Add Name:="</t>
  </si>
  <si>
    <t>_Lists!R2C6,0,0,COUNTA(</t>
  </si>
  <si>
    <t>_Lists!C6) - 1,3)"</t>
  </si>
  <si>
    <t>FunctionInList</t>
  </si>
  <si>
    <t>Concatenation</t>
  </si>
  <si>
    <t>_Lists!R2C1,0,0,COUNTA(</t>
  </si>
  <si>
    <t>_Lists!C1) - 1,1)"</t>
  </si>
  <si>
    <t>ActiveWorkbook.Names.Add Name:="ProblemsLivelih", RefersToR1C1:="=OFFSET(Livelih_Lists!R2C1,0,0,COUNTA(Livelih_Lists!C1) - 1,1)"</t>
  </si>
  <si>
    <t>StaticCopyForMacroCode</t>
  </si>
  <si>
    <t>Recode</t>
  </si>
  <si>
    <t>Recomm</t>
  </si>
  <si>
    <t>RecRecod</t>
  </si>
  <si>
    <t>DynamicPart1</t>
  </si>
  <si>
    <t>DynamicPart2</t>
  </si>
  <si>
    <t>_Lists!C1) - 1,3)"</t>
  </si>
  <si>
    <t>_Lists!C6) - 1,1)"</t>
  </si>
  <si>
    <t>FoodSec</t>
  </si>
  <si>
    <t>Protect</t>
  </si>
  <si>
    <t>ActiveWorkbook.Names.Add Name:="RecodeLivelih", RefersToR1C1:="=OFFSET(Livelih_Lists!R2C1,0,0,COUNTA(Livelih_Lists!C1) - 1,3)"</t>
  </si>
  <si>
    <t>ActiveWorkbook.Names.Add Name:="RecommLivelih", RefersToR1C1:="=OFFSET(Livelih_Lists!R2C6,0,0,COUNTA(Livelih_Lists!C6) - 1,1)"</t>
  </si>
  <si>
    <t>ActiveWorkbook.Names.Add Name:="RecRecodLivelih", RefersToR1C1:="=OFFSET(Livelih_Lists!R2C6,0,0,COUNTA(Livelih_Lists!C6) - 1,3)"</t>
  </si>
  <si>
    <t>ActiveWorkbook.Names.Add Name:="ProblemsWASH", RefersToR1C1:="=OFFSET(WASH_Lists!R2C1,0,0,COUNTA(WASH_Lists!C1) - 1,1)"</t>
  </si>
  <si>
    <t>ActiveWorkbook.Names.Add Name:="RecodeWASH", RefersToR1C1:="=OFFSET(WASH_Lists!R2C1,0,0,COUNTA(WASH_Lists!C1) - 1,3)"</t>
  </si>
  <si>
    <t>ActiveWorkbook.Names.Add Name:="RecommWASH", RefersToR1C1:="=OFFSET(WASH_Lists!R2C6,0,0,COUNTA(WASH_Lists!C6) - 1,1)"</t>
  </si>
  <si>
    <t>ActiveWorkbook.Names.Add Name:="RecRecodWASH", RefersToR1C1:="=OFFSET(WASH_Lists!R2C6,0,0,COUNTA(WASH_Lists!C6) - 1,3)"</t>
  </si>
  <si>
    <t>ActiveWorkbook.Names.Add Name:="ProblemsShelter", RefersToR1C1:="=OFFSET(Shelter_Lists!R2C1,0,0,COUNTA(Shelter_Lists!C1) - 1,1)"</t>
  </si>
  <si>
    <t>ActiveWorkbook.Names.Add Name:="RecodeShelter", RefersToR1C1:="=OFFSET(Shelter_Lists!R2C1,0,0,COUNTA(Shelter_Lists!C1) - 1,3)"</t>
  </si>
  <si>
    <t>ActiveWorkbook.Names.Add Name:="RecommShelter", RefersToR1C1:="=OFFSET(Shelter_Lists!R2C6,0,0,COUNTA(Shelter_Lists!C6) - 1,1)"</t>
  </si>
  <si>
    <t>ActiveWorkbook.Names.Add Name:="RecRecodShelter", RefersToR1C1:="=OFFSET(Shelter_Lists!R2C6,0,0,COUNTA(Shelter_Lists!C6) - 1,3)"</t>
  </si>
  <si>
    <t>ActiveWorkbook.Names.Add Name:="ProblemsFoodSec", RefersToR1C1:="=OFFSET(FoodSec_Lists!R2C1,0,0,COUNTA(FoodSec_Lists!C1) - 1,1)"</t>
  </si>
  <si>
    <t>ActiveWorkbook.Names.Add Name:="RecodeFoodSec", RefersToR1C1:="=OFFSET(FoodSec_Lists!R2C1,0,0,COUNTA(FoodSec_Lists!C1) - 1,3)"</t>
  </si>
  <si>
    <t>ActiveWorkbook.Names.Add Name:="RecommFoodSec", RefersToR1C1:="=OFFSET(FoodSec_Lists!R2C6,0,0,COUNTA(FoodSec_Lists!C6) - 1,1)"</t>
  </si>
  <si>
    <t>ActiveWorkbook.Names.Add Name:="RecRecodFoodSec", RefersToR1C1:="=OFFSET(FoodSec_Lists!R2C6,0,0,COUNTA(FoodSec_Lists!C6) - 1,3)"</t>
  </si>
  <si>
    <t>ActiveWorkbook.Names.Add Name:="ProblemsHealth", RefersToR1C1:="=OFFSET(Health_Lists!R2C1,0,0,COUNTA(Health_Lists!C1) - 1,1)"</t>
  </si>
  <si>
    <t>ActiveWorkbook.Names.Add Name:="RecodeHealth", RefersToR1C1:="=OFFSET(Health_Lists!R2C1,0,0,COUNTA(Health_Lists!C1) - 1,3)"</t>
  </si>
  <si>
    <t>ActiveWorkbook.Names.Add Name:="RecommHealth", RefersToR1C1:="=OFFSET(Health_Lists!R2C6,0,0,COUNTA(Health_Lists!C6) - 1,1)"</t>
  </si>
  <si>
    <t>ActiveWorkbook.Names.Add Name:="RecRecodHealth", RefersToR1C1:="=OFFSET(Health_Lists!R2C6,0,0,COUNTA(Health_Lists!C6) - 1,3)"</t>
  </si>
  <si>
    <t>ActiveWorkbook.Names.Add Name:="ProblemsEducation", RefersToR1C1:="=OFFSET(Education_Lists!R2C1,0,0,COUNTA(Education_Lists!C1) - 1,1)"</t>
  </si>
  <si>
    <t>ActiveWorkbook.Names.Add Name:="RecodeEducation", RefersToR1C1:="=OFFSET(Education_Lists!R2C1,0,0,COUNTA(Education_Lists!C1) - 1,3)"</t>
  </si>
  <si>
    <t>ActiveWorkbook.Names.Add Name:="RecommEducation", RefersToR1C1:="=OFFSET(Education_Lists!R2C6,0,0,COUNTA(Education_Lists!C6) - 1,1)"</t>
  </si>
  <si>
    <t>ActiveWorkbook.Names.Add Name:="RecRecodEducation", RefersToR1C1:="=OFFSET(Education_Lists!R2C6,0,0,COUNTA(Education_Lists!C6) - 1,3)"</t>
  </si>
  <si>
    <t>ActiveWorkbook.Names.Add Name:="ProblemsReturn", RefersToR1C1:="=OFFSET(Return_Lists!R2C1,0,0,COUNTA(Return_Lists!C1) - 1,1)"</t>
  </si>
  <si>
    <t>ActiveWorkbook.Names.Add Name:="RecodeReturn", RefersToR1C1:="=OFFSET(Return_Lists!R2C1,0,0,COUNTA(Return_Lists!C1) - 1,3)"</t>
  </si>
  <si>
    <t>ActiveWorkbook.Names.Add Name:="RecommReturn", RefersToR1C1:="=OFFSET(Return_Lists!R2C6,0,0,COUNTA(Return_Lists!C6) - 1,1)"</t>
  </si>
  <si>
    <t>ActiveWorkbook.Names.Add Name:="RecRecodReturn", RefersToR1C1:="=OFFSET(Return_Lists!R2C6,0,0,COUNTA(Return_Lists!C6) - 1,3)"</t>
  </si>
  <si>
    <t>ActiveWorkbook.Names.Add Name:="ProblemsProtect", RefersToR1C1:="=OFFSET(Protect_Lists!R2C1,0,0,COUNTA(Protect_Lists!C1) - 1,1)"</t>
  </si>
  <si>
    <t>ActiveWorkbook.Names.Add Name:="RecodeProtect", RefersToR1C1:="=OFFSET(Protect_Lists!R2C1,0,0,COUNTA(Protect_Lists!C1) - 1,3)"</t>
  </si>
  <si>
    <t>ActiveWorkbook.Names.Add Name:="RecommProtect", RefersToR1C1:="=OFFSET(Protect_Lists!R2C6,0,0,COUNTA(Protect_Lists!C6) - 1,1)"</t>
  </si>
  <si>
    <t>ActiveWorkbook.Names.Add Name:="RecRecodProtect", RefersToR1C1:="=OFFSET(Protect_Lists!R2C6,0,0,COUNTA(Protect_Lists!C6) - 1,3)"</t>
  </si>
  <si>
    <t>RecodeProblem1</t>
  </si>
  <si>
    <t>DefineLivelihRecomm1</t>
  </si>
  <si>
    <t>RecodeRecommendation1</t>
  </si>
  <si>
    <t>DefineLivelihProblem1</t>
  </si>
  <si>
    <t>DefineLivelihProblem2</t>
  </si>
  <si>
    <t>RecodeProblem2</t>
  </si>
  <si>
    <t>DefineLivelihRecomm2</t>
  </si>
  <si>
    <t>RecodeRecommendation2</t>
  </si>
  <si>
    <t>DefineWASHProblem1</t>
  </si>
  <si>
    <t>DefineWASHRecomm1</t>
  </si>
  <si>
    <t>DefineWASHProblem2</t>
  </si>
  <si>
    <t>DefineWASHRecomm2</t>
  </si>
  <si>
    <t>DefineShelterProblem1</t>
  </si>
  <si>
    <t>DefineShelterRecomm1</t>
  </si>
  <si>
    <t>DefineShelterProblem2</t>
  </si>
  <si>
    <t>DefineShelterRecomm2</t>
  </si>
  <si>
    <t>DefineFoodSecProblem1</t>
  </si>
  <si>
    <t>DefineFoodSecRecomm1</t>
  </si>
  <si>
    <t>DefineFoodSecProblem2</t>
  </si>
  <si>
    <t>DefineFoodSecRecomm2</t>
  </si>
  <si>
    <t>DefineHealthProblem1</t>
  </si>
  <si>
    <t>DefineHealthRecomm1</t>
  </si>
  <si>
    <t>DefineHealthProblem2</t>
  </si>
  <si>
    <t>DefineHealthRecomm2</t>
  </si>
  <si>
    <t>DefineEducationProblem1</t>
  </si>
  <si>
    <t>DefineEducationRecomm1</t>
  </si>
  <si>
    <t>DefineEducationProblem2</t>
  </si>
  <si>
    <t>DefineEducationRecomm2</t>
  </si>
  <si>
    <t>DefineReturnProblem1</t>
  </si>
  <si>
    <t>DefineReturnRecomm1</t>
  </si>
  <si>
    <t>DefineReturnProblem2</t>
  </si>
  <si>
    <t>DefineReturnRecomm2</t>
  </si>
  <si>
    <t>DefineProtectProblem1</t>
  </si>
  <si>
    <t>DefineProtectRecomm1</t>
  </si>
  <si>
    <t>DefineProtectProblem2</t>
  </si>
  <si>
    <t>DefineProtectRecomm2</t>
  </si>
  <si>
    <t>PrioritySector_1</t>
  </si>
  <si>
    <t>AT_comment1</t>
  </si>
  <si>
    <t>PrioritySector_2</t>
  </si>
  <si>
    <t>AT_comment2</t>
  </si>
  <si>
    <t>PrioritySector_3</t>
  </si>
  <si>
    <t>AT_comment3</t>
  </si>
  <si>
    <t>No</t>
  </si>
  <si>
    <t>Yes</t>
  </si>
  <si>
    <t>SiteNo</t>
  </si>
  <si>
    <t>Address</t>
  </si>
  <si>
    <t>Formula</t>
  </si>
  <si>
    <t>Name</t>
  </si>
  <si>
    <t>RefersToLocal</t>
  </si>
  <si>
    <t>Visible</t>
  </si>
  <si>
    <t>BasicBlock</t>
  </si>
  <si>
    <t>ProblemsEducation</t>
  </si>
  <si>
    <t>=OFFSET(Education_Lists!R2C1,0,0,COUNTA(Education_Lists!C1) - 1,1)</t>
  </si>
  <si>
    <t>ProblemsFoodSec</t>
  </si>
  <si>
    <t>=OFFSET(FoodSec_Lists!R2C1,0,0,COUNTA(FoodSec_Lists!C1) - 1,1)</t>
  </si>
  <si>
    <t>ProblemsHealth</t>
  </si>
  <si>
    <t>=OFFSET(Health_Lists!R2C1,0,0,COUNTA(Health_Lists!C1) - 1,1)</t>
  </si>
  <si>
    <t>ProblemsLivelih</t>
  </si>
  <si>
    <t>=OFFSET(Livelih_Lists!R2C1,0,0,COUNTA(Livelih_Lists!C1) - 1,1)</t>
  </si>
  <si>
    <t>ProblemsProtect</t>
  </si>
  <si>
    <t>=OFFSET(Protect_Lists!R2C1,0,0,COUNTA(Protect_Lists!C1) - 1,1)</t>
  </si>
  <si>
    <t>ProblemsReturn</t>
  </si>
  <si>
    <t>=OFFSET(Return_Lists!R2C1,0,0,COUNTA(Return_Lists!C1) - 1,1)</t>
  </si>
  <si>
    <t>ProblemsShelter</t>
  </si>
  <si>
    <t>=OFFSET(Shelter_Lists!R2C1,0,0,COUNTA(Shelter_Lists!C1) - 1,1)</t>
  </si>
  <si>
    <t>ProblemsWASH</t>
  </si>
  <si>
    <t>=OFFSET(WASH_Lists!R2C1,0,0,COUNTA(WASH_Lists!C1) - 1,1)</t>
  </si>
  <si>
    <t>RecodeEducation</t>
  </si>
  <si>
    <t>=OFFSET(Education_Lists!R2C1,0,0,COUNTA(Education_Lists!C1) - 1,3)</t>
  </si>
  <si>
    <t>RecodeFoodSec</t>
  </si>
  <si>
    <t>=OFFSET(FoodSec_Lists!R2C1,0,0,COUNTA(FoodSec_Lists!C1) - 1,3)</t>
  </si>
  <si>
    <t>RecodeHealth</t>
  </si>
  <si>
    <t>=OFFSET(Health_Lists!R2C1,0,0,COUNTA(Health_Lists!C1) - 1,3)</t>
  </si>
  <si>
    <t>RecodeLivelih</t>
  </si>
  <si>
    <t>=OFFSET(Livelih_Lists!R2C1,0,0,COUNTA(Livelih_Lists!C1) - 1,3)</t>
  </si>
  <si>
    <t>RecodeProtect</t>
  </si>
  <si>
    <t>=OFFSET(Protect_Lists!R2C1,0,0,COUNTA(Protect_Lists!C1) - 1,3)</t>
  </si>
  <si>
    <t>RecodeReturn</t>
  </si>
  <si>
    <t>=OFFSET(Return_Lists!R2C1,0,0,COUNTA(Return_Lists!C1) - 1,3)</t>
  </si>
  <si>
    <t>RecodeShelter</t>
  </si>
  <si>
    <t>=OFFSET(Shelter_Lists!R2C1,0,0,COUNTA(Shelter_Lists!C1) - 1,3)</t>
  </si>
  <si>
    <t>RecodeWASH</t>
  </si>
  <si>
    <t>=OFFSET(WASH_Lists!R2C1,0,0,COUNTA(WASH_Lists!C1) - 1,3)</t>
  </si>
  <si>
    <t>RecommEducation</t>
  </si>
  <si>
    <t>=OFFSET(Education_Lists!R2C6,0,0,COUNTA(Education_Lists!C6) - 1,1)</t>
  </si>
  <si>
    <t>RecommFoodSec</t>
  </si>
  <si>
    <t>=OFFSET(FoodSec_Lists!R2C6,0,0,COUNTA(FoodSec_Lists!C6) - 1,1)</t>
  </si>
  <si>
    <t>RecommHealth</t>
  </si>
  <si>
    <t>=OFFSET(Health_Lists!R2C6,0,0,COUNTA(Health_Lists!C6) - 1,1)</t>
  </si>
  <si>
    <t>RecommLivelih</t>
  </si>
  <si>
    <t>=OFFSET(Livelih_Lists!R2C6,0,0,COUNTA(Livelih_Lists!C6) - 1,1)</t>
  </si>
  <si>
    <t>RecommProtect</t>
  </si>
  <si>
    <t>=OFFSET(Protect_Lists!R2C6,0,0,COUNTA(Protect_Lists!C6) - 1,1)</t>
  </si>
  <si>
    <t>RecommReturn</t>
  </si>
  <si>
    <t>=OFFSET(Return_Lists!R2C6,0,0,COUNTA(Return_Lists!C6) - 1,1)</t>
  </si>
  <si>
    <t>RecommShelter</t>
  </si>
  <si>
    <t>=OFFSET(Shelter_Lists!R2C6,0,0,COUNTA(Shelter_Lists!C6) - 1,1)</t>
  </si>
  <si>
    <t>RecommWASH</t>
  </si>
  <si>
    <t>=OFFSET(WASH_Lists!R2C6,0,0,COUNTA(WASH_Lists!C6) - 1,1)</t>
  </si>
  <si>
    <t>RecRecodEducation</t>
  </si>
  <si>
    <t>=OFFSET(Education_Lists!R2C6,0,0,COUNTA(Education_Lists!C6) - 1,3)</t>
  </si>
  <si>
    <t>RecRecodFoodSec</t>
  </si>
  <si>
    <t>=OFFSET(FoodSec_Lists!R2C6,0,0,COUNTA(FoodSec_Lists!C6) - 1,3)</t>
  </si>
  <si>
    <t>RecRecodHealth</t>
  </si>
  <si>
    <t>=OFFSET(Health_Lists!R2C6,0,0,COUNTA(Health_Lists!C6) - 1,3)</t>
  </si>
  <si>
    <t>RecRecodLivelih</t>
  </si>
  <si>
    <t>=OFFSET(Livelih_Lists!R2C6,0,0,COUNTA(Livelih_Lists!C6) - 1,3)</t>
  </si>
  <si>
    <t>RecRecodProtect</t>
  </si>
  <si>
    <t>=OFFSET(Protect_Lists!R2C6,0,0,COUNTA(Protect_Lists!C6) - 1,3)</t>
  </si>
  <si>
    <t>RecRecodReturn</t>
  </si>
  <si>
    <t>=OFFSET(Return_Lists!R2C6,0,0,COUNTA(Return_Lists!C6) - 1,3)</t>
  </si>
  <si>
    <t>RecRecodShelter</t>
  </si>
  <si>
    <t>=OFFSET(Shelter_Lists!R2C6,0,0,COUNTA(Shelter_Lists!C6) - 1,3)</t>
  </si>
  <si>
    <t>RecRecodWASH</t>
  </si>
  <si>
    <t>=OFFSET(WASH_Lists!R2C6,0,0,COUNTA(WASH_Lists!C6) - 1,3)</t>
  </si>
  <si>
    <t>Cells_at_present</t>
  </si>
  <si>
    <t>Comment</t>
  </si>
  <si>
    <t>Range dynamically updates as new elements added to list.</t>
  </si>
  <si>
    <t>Ditto for all below using the function OFFSET.</t>
  </si>
  <si>
    <t>ColNo</t>
  </si>
  <si>
    <t>VarName</t>
  </si>
  <si>
    <t>VarLabel</t>
  </si>
  <si>
    <t>Comment1</t>
  </si>
  <si>
    <t>Comment2</t>
  </si>
  <si>
    <t>Record number</t>
  </si>
  <si>
    <t>Site number</t>
  </si>
  <si>
    <t>Name of the site</t>
  </si>
  <si>
    <t>Urban vs. Rural</t>
  </si>
  <si>
    <t>Total site population</t>
  </si>
  <si>
    <t>Total IDPs</t>
  </si>
  <si>
    <t>Target group</t>
  </si>
  <si>
    <t>Initially as running number; ultimately must have unique values.</t>
  </si>
  <si>
    <t>For every site, initially there are 64 empty records.</t>
  </si>
  <si>
    <t>Unused records will later be deleted.</t>
  </si>
  <si>
    <t>Site_level_record</t>
  </si>
  <si>
    <t>Clicking the macro button will add enough additional pre-formatted records to the "DataEntrySheet" for one more site assessment.</t>
  </si>
  <si>
    <t xml:space="preserve"> =IF(R[-1]="RecordNo",1,R[-1]C+1)</t>
  </si>
  <si>
    <t>R4C1</t>
  </si>
  <si>
    <t xml:space="preserve"> =R[-1]C+1</t>
  </si>
  <si>
    <t>R5C1</t>
  </si>
  <si>
    <t>Etc.</t>
  </si>
  <si>
    <t>Etc. until</t>
  </si>
  <si>
    <t>and likewise for the other sectors,</t>
  </si>
  <si>
    <t>ValueCurrent</t>
  </si>
  <si>
    <t>Imports the corresponding recoded value of the "Problem" listed in the sheet Livelih_Lists</t>
  </si>
  <si>
    <t>Imports the corresponding recoded value of the "Recommendations" listed in the sheet Livelih_Lists</t>
  </si>
  <si>
    <t>Correspondingly, for the other sectors</t>
  </si>
  <si>
    <t>Sets the record number to 1 in the first record of the first site, else 1 + the previous record number.</t>
  </si>
  <si>
    <t>Sets the record number to 2 in the second record of the first site, else 1 + the previous record number.</t>
  </si>
  <si>
    <t>Currently 65 records are pre-formatted per site.</t>
  </si>
  <si>
    <t>Indicator of the unique site-level indicator.</t>
  </si>
  <si>
    <t>Tags one (the first) among all preformatted records for a site.</t>
  </si>
  <si>
    <t>Variables</t>
  </si>
  <si>
    <t>DataEntrySheet</t>
  </si>
  <si>
    <t>DataEntryBlockTemplate</t>
  </si>
  <si>
    <t>Formulas_in_Template</t>
  </si>
  <si>
    <t>Livelih_Lists</t>
  </si>
  <si>
    <t>WASH_Lists</t>
  </si>
  <si>
    <t>Shelter_Lists</t>
  </si>
  <si>
    <t>FoodSec_Lists</t>
  </si>
  <si>
    <t>Health_Lists</t>
  </si>
  <si>
    <t>Education_Lists</t>
  </si>
  <si>
    <t>Return_Lists</t>
  </si>
  <si>
    <t>Protect_Lists</t>
  </si>
  <si>
    <t>ListOfNamedRanges</t>
  </si>
  <si>
    <t>AddNamesMacroCode</t>
  </si>
  <si>
    <t>The template for the currently 65 empty records added at the bottom of the sheet "DataEntrySheet" when the macro "AddBasicBlockToEntryTable" is run.</t>
  </si>
  <si>
    <t>Sheet</t>
  </si>
  <si>
    <t>Listing of the DataEntrySheet fields, with comments</t>
  </si>
  <si>
    <t>Preformatted records: 1 site-level + 8 sectors each with 1 synthesis and 7 problem records = 65 records per site.</t>
  </si>
  <si>
    <t>Macro button: Clicking in will add to the DataEntrySheet another set of 65 preformatted records, with automated record numbering.</t>
  </si>
  <si>
    <t>Sector specific listings of problems and recommendations, with dynamic named ranges that add new options to the EntrySheet drop-down menus.</t>
  </si>
  <si>
    <t>Ditto</t>
  </si>
  <si>
    <t>Listing of all named ranges in the workbook, with their formulas.</t>
  </si>
  <si>
    <t>Convenience table for VBA macro authors wanting to adjust dynamic names to a different data entry workbook. Concatenates elements of the Add Names command.</t>
  </si>
  <si>
    <t>Recommendation (recoded)</t>
  </si>
  <si>
    <t>Problem (recoded)</t>
  </si>
  <si>
    <t>Date_Assessed</t>
  </si>
  <si>
    <t>Synthesis_record</t>
  </si>
  <si>
    <t>Assess_Team_ID</t>
  </si>
  <si>
    <t>Identifiers, convenience tags and meta-data</t>
  </si>
  <si>
    <t>Site_p_code</t>
  </si>
  <si>
    <t>Province</t>
  </si>
  <si>
    <t>Administrative units</t>
  </si>
  <si>
    <t>Site-level target group variables</t>
  </si>
  <si>
    <t>Other site-level variables (e.g. HESPER Scale)</t>
  </si>
  <si>
    <t>SiteVar100</t>
  </si>
  <si>
    <t>SiteVar101</t>
  </si>
  <si>
    <t>SiteVar102</t>
  </si>
  <si>
    <t>Hesper01</t>
  </si>
  <si>
    <t>Hesper02</t>
  </si>
  <si>
    <t>Hesper03</t>
  </si>
  <si>
    <t>SectorVar1</t>
  </si>
  <si>
    <t>SectorVar2</t>
  </si>
  <si>
    <t>Intervention1</t>
  </si>
  <si>
    <t>Intervention2</t>
  </si>
  <si>
    <t>Intervention3</t>
  </si>
  <si>
    <t>Priority sectors and interventions for the entire site</t>
  </si>
  <si>
    <t>Sectors and sector-level variables</t>
  </si>
  <si>
    <t>Problems, severity and specific recommendations</t>
  </si>
  <si>
    <t>Recoding space</t>
  </si>
  <si>
    <t>Segments</t>
  </si>
  <si>
    <t>Site p-code</t>
  </si>
  <si>
    <t>Site-level variable placeholder</t>
  </si>
  <si>
    <t>Sector given first priority for this site</t>
  </si>
  <si>
    <t>Recommended intervention in this sector</t>
  </si>
  <si>
    <t>Assessment team comment</t>
  </si>
  <si>
    <t>Indicator of site-sector synthesis record</t>
  </si>
  <si>
    <t>Assessment team ID</t>
  </si>
  <si>
    <t>Assessement date</t>
  </si>
  <si>
    <t>Sector given second priority for this site</t>
  </si>
  <si>
    <t>Sector given third priority for this site</t>
  </si>
  <si>
    <t>The basic unit is the combination of site, sector and problem</t>
  </si>
  <si>
    <t>To be used only when an agreed-upon subsector set exists</t>
  </si>
  <si>
    <t>A separate record is used for each problem recorded</t>
  </si>
  <si>
    <t>Severity rating. Highest number = most severe. Missing: leave blank.</t>
  </si>
  <si>
    <t>Automatic recoding facility for problem, looking up a replacement term from the dictrionary in [Sector]_Lists</t>
  </si>
  <si>
    <t>Automatic recoding facility for recommendation, looking up a replacement term from the dictrionary in [Sector]_Lists</t>
  </si>
  <si>
    <t>Controlled by drop-down menu. Options are set in the [Sector]_Lists.</t>
  </si>
  <si>
    <t>Tags one (the last) among all reserved records for a sector within a site. Same as in column 4.</t>
  </si>
  <si>
    <t>The values of these variables are identical for all records for a given site. They are entered only once, in the cells with a red border.</t>
  </si>
  <si>
    <t>HESPER Scale variable placeholder</t>
  </si>
  <si>
    <t>Level</t>
  </si>
  <si>
    <t>Database</t>
  </si>
  <si>
    <t>Site</t>
  </si>
  <si>
    <t>Keep_record</t>
  </si>
  <si>
    <t>Indicator to keep record when empty records are cleaned out.</t>
  </si>
  <si>
    <t>Says "Yes" if record: 1. is a site-level record, 2. if it is a "Synthesis" record (even if no problems were recorded for this site-sector combination), or if 3. a problem was recorded. Else "No".</t>
  </si>
  <si>
    <t>Uses formula =IF(OR(RC[1]="Yes", RC[2]="Yes", ISBLANK(RC[35])=FALSE),"Yes", "No"), to automatically update when a problem is recorded.</t>
  </si>
  <si>
    <t>R5C41</t>
  </si>
  <si>
    <t xml:space="preserve"> =VLOOKUP(RC38,RecodeLivelih,3,FALSE)</t>
  </si>
  <si>
    <t>R5C42</t>
  </si>
  <si>
    <t xml:space="preserve"> =VLOOKUP(RC40,RecRecodLivelih,3,FALSE)</t>
  </si>
  <si>
    <t>R6C41</t>
  </si>
  <si>
    <t>R6C42</t>
  </si>
  <si>
    <t>R11C41</t>
  </si>
  <si>
    <t>R11C42</t>
  </si>
  <si>
    <t>R13C41</t>
  </si>
  <si>
    <t xml:space="preserve"> =VLOOKUP(RC38,RecodeWASH,3,FALSE)</t>
  </si>
  <si>
    <t>R13C42</t>
  </si>
  <si>
    <t xml:space="preserve"> =VLOOKUP(RC40,RecRecodWASH,3,FALSE)</t>
  </si>
  <si>
    <t>R19C41</t>
  </si>
  <si>
    <t>R19C42</t>
  </si>
  <si>
    <t>R21C41</t>
  </si>
  <si>
    <t xml:space="preserve"> =VLOOKUP(RC38,RecodeShelter,3,FALSE)</t>
  </si>
  <si>
    <t>R21C42</t>
  </si>
  <si>
    <t xml:space="preserve"> =VLOOKUP(RC40,RecRecodShelter,3,FALSE)</t>
  </si>
  <si>
    <t>R27C41</t>
  </si>
  <si>
    <t>R27C42</t>
  </si>
  <si>
    <t xml:space="preserve"> =VLOOKUP(RC38,RecodeProtect,3,FALSE)</t>
  </si>
  <si>
    <t xml:space="preserve"> =VLOOKUP(RC40,RecRecodProtect,3,FALSE)</t>
  </si>
  <si>
    <t>R67C41</t>
  </si>
  <si>
    <t>R67C42</t>
  </si>
  <si>
    <t>R6C1</t>
  </si>
  <si>
    <t>R68C1</t>
  </si>
  <si>
    <t>R4C3</t>
  </si>
  <si>
    <t xml:space="preserve"> =IF(OR(RC[1]="Yes", RC[2]="Yes", ISBLANK(RC[35])=FALSE),"Yes", "No")</t>
  </si>
  <si>
    <t>R5C3</t>
  </si>
  <si>
    <t>R6C3</t>
  </si>
  <si>
    <t>R7C3</t>
  </si>
  <si>
    <t>R8C3</t>
  </si>
  <si>
    <t>R9C3</t>
  </si>
  <si>
    <t>R10C3</t>
  </si>
  <si>
    <t>R11C3</t>
  </si>
  <si>
    <t>R12C3</t>
  </si>
  <si>
    <t>R67C3</t>
  </si>
  <si>
    <t>R68C3</t>
  </si>
  <si>
    <t>Keep_record: Site level record</t>
  </si>
  <si>
    <t>Keep_record: Problem level record (blank)</t>
  </si>
  <si>
    <t>Keep_record: Sector "synthesis" level record (blank)</t>
  </si>
  <si>
    <t>Keep_record: Last problem level record (blank) in template block</t>
  </si>
  <si>
    <t>Keep_record: Last sector "synthesis" level record (blank) in template block</t>
  </si>
  <si>
    <t>Site-sector-level variable placeholder</t>
  </si>
  <si>
    <t>Include record in Pivot table</t>
  </si>
  <si>
    <t>Include</t>
  </si>
  <si>
    <t>[To be renamed when used]</t>
  </si>
  <si>
    <r>
      <t xml:space="preserve">Placeholder for a </t>
    </r>
    <r>
      <rPr>
        <u/>
        <sz val="11"/>
        <color theme="1"/>
        <rFont val="Calibri"/>
        <family val="2"/>
        <scheme val="minor"/>
      </rPr>
      <t>substantive</t>
    </r>
    <r>
      <rPr>
        <sz val="11"/>
        <color theme="1"/>
        <rFont val="Calibri"/>
        <family val="2"/>
        <scheme val="minor"/>
      </rPr>
      <t xml:space="preserve"> tag for records to be included/ excluded in Pivot tables.</t>
    </r>
  </si>
  <si>
    <t>Records, all</t>
  </si>
  <si>
    <t>=DataEntryBlockTemplate!R4C1:R68C43</t>
  </si>
  <si>
    <t>To be renamed when used, for the purpose used. Use 1 instead of "Yes", 0 instead of "No", so that it can be summed in Pivot tables.</t>
  </si>
  <si>
    <t>Lists the formulas used in the DataEntryBlockTemplate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</si>
</sst>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fgColor theme="0" tint="-0.34998626667073579"/>
        <bgColor rgb="FF99FF99"/>
      </patternFill>
    </fill>
    <fill>
      <patternFill patternType="lightUp">
        <fgColor theme="0" tint="-0.34998626667073579"/>
        <bgColor theme="9" tint="0.79998168889431442"/>
      </patternFill>
    </fill>
    <fill>
      <patternFill patternType="lightUp">
        <fgColor theme="0" tint="-0.34998626667073579"/>
        <bgColor theme="9" tint="0.59999389629810485"/>
      </patternFill>
    </fill>
    <fill>
      <patternFill patternType="lightUp">
        <fgColor theme="0" tint="-0.34998626667073579"/>
        <bgColor theme="8" tint="0.79998168889431442"/>
      </patternFill>
    </fill>
    <fill>
      <patternFill patternType="lightUp">
        <fgColor theme="0" tint="-0.34998626667073579"/>
        <bgColor theme="8" tint="0.59999389629810485"/>
      </patternFill>
    </fill>
    <fill>
      <patternFill patternType="lightUp">
        <fgColor theme="0" tint="-0.34998626667073579"/>
        <bgColor theme="7" tint="0.79998168889431442"/>
      </patternFill>
    </fill>
    <fill>
      <patternFill patternType="lightUp">
        <fgColor theme="0" tint="-0.34998626667073579"/>
        <bgColor theme="7" tint="0.59999389629810485"/>
      </patternFill>
    </fill>
    <fill>
      <patternFill patternType="lightUp">
        <fgColor theme="0" tint="-0.34998626667073579"/>
        <bgColor theme="6" tint="0.79998168889431442"/>
      </patternFill>
    </fill>
    <fill>
      <patternFill patternType="lightUp">
        <fgColor theme="0" tint="-0.34998626667073579"/>
        <bgColor theme="6" tint="0.59999389629810485"/>
      </patternFill>
    </fill>
    <fill>
      <patternFill patternType="lightUp">
        <fgColor theme="0" tint="-0.34998626667073579"/>
        <bgColor theme="5" tint="0.79998168889431442"/>
      </patternFill>
    </fill>
    <fill>
      <patternFill patternType="lightUp">
        <fgColor theme="0" tint="-0.34998626667073579"/>
        <bgColor theme="5" tint="0.59999389629810485"/>
      </patternFill>
    </fill>
    <fill>
      <patternFill patternType="lightUp">
        <fgColor theme="0" tint="-0.34998626667073579"/>
        <bgColor theme="4" tint="0.79998168889431442"/>
      </patternFill>
    </fill>
    <fill>
      <patternFill patternType="lightUp">
        <fgColor theme="0" tint="-0.34998626667073579"/>
        <bgColor theme="4" tint="0.59999389629810485"/>
      </patternFill>
    </fill>
    <fill>
      <patternFill patternType="lightUp">
        <fgColor theme="0" tint="-0.34998626667073579"/>
        <bgColor theme="2" tint="-9.9978637043366805E-2"/>
      </patternFill>
    </fill>
    <fill>
      <patternFill patternType="lightUp">
        <fgColor theme="0" tint="-0.34998626667073579"/>
        <bgColor theme="2" tint="-0.249977111117893"/>
      </patternFill>
    </fill>
    <fill>
      <patternFill patternType="lightUp">
        <fgColor theme="0" tint="-0.34998626667073579"/>
        <bgColor theme="0" tint="-4.9989318521683403E-2"/>
      </patternFill>
    </fill>
    <fill>
      <patternFill patternType="lightUp">
        <fgColor theme="0" tint="-0.34998626667073579"/>
        <bgColor theme="0" tint="-0.1499984740745262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CC"/>
        <bgColor indexed="64"/>
      </patternFill>
    </fill>
    <fill>
      <patternFill patternType="lightUp">
        <fgColor theme="0" tint="-0.34998626667073579"/>
        <bgColor rgb="FFFFC000"/>
      </patternFill>
    </fill>
    <fill>
      <patternFill patternType="lightUp">
        <fgColor theme="0" tint="-0.14996795556505021"/>
        <bgColor rgb="FFFFFF00"/>
      </patternFill>
    </fill>
  </fills>
  <borders count="7">
    <border>
      <left/>
      <right/>
      <top/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4" tint="-0.24994659260841701"/>
      </left>
      <right style="thin">
        <color theme="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theme="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6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4" fillId="0" borderId="0" xfId="437" applyAlignment="1" applyProtection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7" borderId="0" xfId="0" applyFill="1"/>
    <xf numFmtId="0" fontId="0" fillId="22" borderId="0" xfId="0" applyFill="1"/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0" fillId="23" borderId="0" xfId="0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1" fillId="28" borderId="0" xfId="0" applyFont="1" applyFill="1" applyBorder="1" applyAlignment="1">
      <alignment vertical="center"/>
    </xf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0" fillId="40" borderId="0" xfId="0" applyFill="1"/>
    <xf numFmtId="0" fontId="0" fillId="41" borderId="0" xfId="0" applyFill="1"/>
    <xf numFmtId="0" fontId="0" fillId="42" borderId="0" xfId="0" applyFill="1"/>
    <xf numFmtId="0" fontId="0" fillId="43" borderId="0" xfId="0" applyFill="1"/>
    <xf numFmtId="0" fontId="0" fillId="44" borderId="0" xfId="0" applyFill="1"/>
    <xf numFmtId="0" fontId="1" fillId="9" borderId="0" xfId="0" applyFont="1" applyFill="1"/>
    <xf numFmtId="0" fontId="1" fillId="14" borderId="0" xfId="0" applyFont="1" applyFill="1"/>
    <xf numFmtId="0" fontId="1" fillId="45" borderId="0" xfId="0" applyFont="1" applyFill="1"/>
    <xf numFmtId="0" fontId="0" fillId="45" borderId="0" xfId="0" applyFill="1"/>
    <xf numFmtId="0" fontId="0" fillId="9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2" borderId="0" xfId="0" applyFill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center"/>
    </xf>
    <xf numFmtId="49" fontId="0" fillId="7" borderId="0" xfId="0" applyNumberFormat="1" applyFill="1" applyAlignment="1">
      <alignment horizontal="left" vertical="center"/>
    </xf>
    <xf numFmtId="49" fontId="0" fillId="7" borderId="0" xfId="0" applyNumberFormat="1" applyFill="1" applyAlignment="1">
      <alignment horizontal="left" vertical="center" wrapText="1"/>
    </xf>
    <xf numFmtId="49" fontId="1" fillId="22" borderId="0" xfId="0" applyNumberFormat="1" applyFont="1" applyFill="1"/>
    <xf numFmtId="49" fontId="1" fillId="22" borderId="0" xfId="0" applyNumberFormat="1" applyFont="1" applyFill="1" applyAlignment="1">
      <alignment wrapText="1"/>
    </xf>
    <xf numFmtId="49" fontId="0" fillId="9" borderId="0" xfId="0" applyNumberFormat="1" applyFill="1"/>
    <xf numFmtId="49" fontId="0" fillId="9" borderId="0" xfId="0" applyNumberFormat="1" applyFill="1" applyAlignment="1">
      <alignment wrapText="1"/>
    </xf>
    <xf numFmtId="49" fontId="0" fillId="8" borderId="0" xfId="0" applyNumberFormat="1" applyFill="1"/>
    <xf numFmtId="49" fontId="0" fillId="8" borderId="0" xfId="0" applyNumberFormat="1" applyFill="1" applyAlignment="1">
      <alignment wrapText="1"/>
    </xf>
    <xf numFmtId="49" fontId="0" fillId="13" borderId="0" xfId="0" applyNumberFormat="1" applyFill="1"/>
    <xf numFmtId="49" fontId="0" fillId="13" borderId="0" xfId="0" applyNumberFormat="1" applyFill="1" applyAlignment="1">
      <alignment wrapText="1"/>
    </xf>
    <xf numFmtId="49" fontId="0" fillId="11" borderId="0" xfId="0" applyNumberFormat="1" applyFill="1"/>
    <xf numFmtId="49" fontId="0" fillId="11" borderId="0" xfId="0" applyNumberFormat="1" applyFill="1" applyAlignment="1">
      <alignment wrapText="1"/>
    </xf>
    <xf numFmtId="49" fontId="1" fillId="22" borderId="0" xfId="0" applyNumberFormat="1" applyFont="1" applyFill="1" applyAlignment="1">
      <alignment horizontal="center"/>
    </xf>
    <xf numFmtId="49" fontId="0" fillId="7" borderId="0" xfId="0" applyNumberFormat="1" applyFill="1" applyAlignment="1">
      <alignment horizontal="center" vertical="center"/>
    </xf>
    <xf numFmtId="49" fontId="0" fillId="9" borderId="0" xfId="0" applyNumberFormat="1" applyFill="1" applyAlignment="1">
      <alignment horizontal="center"/>
    </xf>
    <xf numFmtId="49" fontId="0" fillId="8" borderId="0" xfId="0" applyNumberFormat="1" applyFill="1" applyAlignment="1">
      <alignment horizontal="center"/>
    </xf>
    <xf numFmtId="49" fontId="0" fillId="13" borderId="0" xfId="0" applyNumberFormat="1" applyFill="1" applyAlignment="1">
      <alignment horizontal="center"/>
    </xf>
    <xf numFmtId="49" fontId="0" fillId="11" borderId="0" xfId="0" applyNumberFormat="1" applyFill="1" applyAlignment="1">
      <alignment horizontal="center"/>
    </xf>
    <xf numFmtId="0" fontId="0" fillId="24" borderId="0" xfId="0" applyFont="1" applyFill="1" applyBorder="1" applyAlignment="1">
      <alignment vertical="center"/>
    </xf>
    <xf numFmtId="0" fontId="0" fillId="22" borderId="0" xfId="0" applyFont="1" applyFill="1" applyBorder="1" applyAlignment="1">
      <alignment vertical="center"/>
    </xf>
    <xf numFmtId="0" fontId="0" fillId="2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vertical="center"/>
    </xf>
    <xf numFmtId="0" fontId="0" fillId="22" borderId="1" xfId="0" applyFont="1" applyFill="1" applyBorder="1" applyAlignment="1">
      <alignment vertical="center"/>
    </xf>
    <xf numFmtId="0" fontId="0" fillId="22" borderId="2" xfId="0" applyFont="1" applyFill="1" applyBorder="1" applyAlignment="1">
      <alignment vertical="center"/>
    </xf>
    <xf numFmtId="0" fontId="0" fillId="22" borderId="3" xfId="0" applyFont="1" applyFill="1" applyBorder="1" applyAlignment="1">
      <alignment vertical="center"/>
    </xf>
    <xf numFmtId="0" fontId="0" fillId="44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3" borderId="0" xfId="0" applyFill="1" applyAlignment="1">
      <alignment horizontal="center"/>
    </xf>
    <xf numFmtId="0" fontId="0" fillId="3" borderId="0" xfId="0" applyFill="1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" fillId="8" borderId="0" xfId="0" applyFont="1" applyFill="1" applyBorder="1" applyAlignment="1">
      <alignment vertical="center"/>
    </xf>
    <xf numFmtId="0" fontId="9" fillId="2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6" borderId="0" xfId="0" applyFont="1" applyFill="1" applyBorder="1" applyAlignment="1">
      <alignment vertical="center"/>
    </xf>
    <xf numFmtId="0" fontId="9" fillId="22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9" fillId="25" borderId="0" xfId="0" applyFont="1" applyFill="1" applyAlignment="1">
      <alignment vertical="center"/>
    </xf>
    <xf numFmtId="0" fontId="9" fillId="26" borderId="0" xfId="0" applyFont="1" applyFill="1" applyAlignment="1">
      <alignment vertical="center"/>
    </xf>
    <xf numFmtId="0" fontId="9" fillId="27" borderId="0" xfId="0" applyFont="1" applyFill="1" applyAlignment="1">
      <alignment vertical="center"/>
    </xf>
    <xf numFmtId="0" fontId="9" fillId="18" borderId="0" xfId="0" applyFont="1" applyFill="1" applyAlignment="1">
      <alignment vertical="center"/>
    </xf>
    <xf numFmtId="0" fontId="1" fillId="19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horizontal="left" vertical="center"/>
    </xf>
    <xf numFmtId="0" fontId="0" fillId="14" borderId="4" xfId="0" applyFill="1" applyBorder="1"/>
    <xf numFmtId="0" fontId="0" fillId="14" borderId="5" xfId="0" applyFill="1" applyBorder="1"/>
    <xf numFmtId="0" fontId="0" fillId="15" borderId="4" xfId="0" applyFill="1" applyBorder="1"/>
    <xf numFmtId="0" fontId="0" fillId="15" borderId="5" xfId="0" applyFill="1" applyBorder="1"/>
    <xf numFmtId="0" fontId="0" fillId="17" borderId="4" xfId="0" applyFill="1" applyBorder="1"/>
    <xf numFmtId="0" fontId="0" fillId="17" borderId="5" xfId="0" applyFill="1" applyBorder="1"/>
    <xf numFmtId="0" fontId="0" fillId="12" borderId="4" xfId="0" applyFill="1" applyBorder="1"/>
    <xf numFmtId="0" fontId="0" fillId="12" borderId="5" xfId="0" applyFill="1" applyBorder="1"/>
    <xf numFmtId="0" fontId="0" fillId="16" borderId="4" xfId="0" applyFill="1" applyBorder="1"/>
    <xf numFmtId="0" fontId="0" fillId="16" borderId="5" xfId="0" applyFill="1" applyBorder="1"/>
    <xf numFmtId="0" fontId="0" fillId="19" borderId="4" xfId="0" applyFill="1" applyBorder="1"/>
    <xf numFmtId="0" fontId="0" fillId="19" borderId="5" xfId="0" applyFill="1" applyBorder="1"/>
    <xf numFmtId="0" fontId="0" fillId="21" borderId="4" xfId="0" applyFill="1" applyBorder="1"/>
    <xf numFmtId="0" fontId="0" fillId="21" borderId="5" xfId="0" applyFill="1" applyBorder="1"/>
    <xf numFmtId="0" fontId="0" fillId="22" borderId="4" xfId="0" applyFill="1" applyBorder="1"/>
    <xf numFmtId="0" fontId="0" fillId="22" borderId="5" xfId="0" applyFill="1" applyBorder="1"/>
    <xf numFmtId="0" fontId="9" fillId="46" borderId="0" xfId="0" applyFont="1" applyFill="1" applyAlignment="1">
      <alignment vertical="center"/>
    </xf>
    <xf numFmtId="0" fontId="9" fillId="47" borderId="0" xfId="0" applyFont="1" applyFill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horizontal="left" vertical="center"/>
    </xf>
    <xf numFmtId="0" fontId="0" fillId="23" borderId="0" xfId="0" applyFont="1" applyFill="1" applyAlignment="1">
      <alignment vertical="center"/>
    </xf>
    <xf numFmtId="0" fontId="0" fillId="22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27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46" borderId="0" xfId="0" applyFont="1" applyFill="1" applyAlignment="1">
      <alignment vertical="center"/>
    </xf>
    <xf numFmtId="0" fontId="0" fillId="47" borderId="0" xfId="0" applyFont="1" applyFill="1" applyAlignment="1">
      <alignment vertical="center"/>
    </xf>
    <xf numFmtId="0" fontId="0" fillId="0" borderId="0" xfId="0" applyFill="1"/>
    <xf numFmtId="0" fontId="10" fillId="24" borderId="0" xfId="0" applyFont="1" applyFill="1" applyAlignment="1">
      <alignment horizontal="center"/>
    </xf>
    <xf numFmtId="0" fontId="8" fillId="0" borderId="0" xfId="0" applyFont="1" applyFill="1"/>
    <xf numFmtId="0" fontId="0" fillId="22" borderId="6" xfId="0" applyFont="1" applyFill="1" applyBorder="1" applyAlignment="1">
      <alignment vertical="center"/>
    </xf>
    <xf numFmtId="0" fontId="0" fillId="22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13" fillId="3" borderId="0" xfId="0" applyFont="1" applyFill="1" applyAlignment="1">
      <alignment horizontal="left" vertical="center" wrapText="1"/>
    </xf>
    <xf numFmtId="0" fontId="1" fillId="48" borderId="0" xfId="0" applyFont="1" applyFill="1" applyBorder="1" applyAlignment="1">
      <alignment vertical="center"/>
    </xf>
    <xf numFmtId="0" fontId="0" fillId="49" borderId="0" xfId="0" applyFill="1" applyAlignment="1">
      <alignment horizontal="center"/>
    </xf>
    <xf numFmtId="0" fontId="0" fillId="48" borderId="0" xfId="0" applyFont="1" applyFill="1" applyBorder="1" applyAlignment="1">
      <alignment vertical="center"/>
    </xf>
    <xf numFmtId="0" fontId="15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16" fillId="0" borderId="0" xfId="0" applyFont="1"/>
    <xf numFmtId="0" fontId="12" fillId="23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11" fillId="46" borderId="0" xfId="0" applyFont="1" applyFill="1" applyAlignment="1">
      <alignment horizontal="center" vertical="center"/>
    </xf>
  </cellXfs>
  <cellStyles count="4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/>
    <cellStyle name="Normal" xfId="0" builtinId="0"/>
    <cellStyle name="Normal 2" xfId="438"/>
  </cellStyles>
  <dxfs count="3">
    <dxf>
      <fill>
        <patternFill>
          <bgColor theme="5" tint="0.59996337778862885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colors>
    <mruColors>
      <color rgb="FF99FF33"/>
      <color rgb="FF99FFCC"/>
      <color rgb="FF66FF99"/>
      <color rgb="FF99CC00"/>
      <color rgb="FF99FF99"/>
      <color rgb="FFFFFF99"/>
      <color rgb="FFFF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B17"/>
  <sheetViews>
    <sheetView tabSelected="1" workbookViewId="0"/>
  </sheetViews>
  <sheetFormatPr defaultColWidth="9.140625" defaultRowHeight="15"/>
  <cols>
    <col min="1" max="1" width="30.5703125" customWidth="1"/>
    <col min="2" max="2" width="146.28515625" customWidth="1"/>
  </cols>
  <sheetData>
    <row r="1" spans="1:2" ht="23.25">
      <c r="A1" s="164" t="s">
        <v>15</v>
      </c>
    </row>
    <row r="2" spans="1:2" ht="18.75">
      <c r="A2" s="106"/>
    </row>
    <row r="3" spans="1:2" s="2" customFormat="1">
      <c r="A3" s="2" t="s">
        <v>252</v>
      </c>
      <c r="B3" s="2" t="s">
        <v>201</v>
      </c>
    </row>
    <row r="4" spans="1:2">
      <c r="A4" s="3" t="s">
        <v>237</v>
      </c>
      <c r="B4" t="s">
        <v>253</v>
      </c>
    </row>
    <row r="5" spans="1:2">
      <c r="A5" s="3" t="s">
        <v>238</v>
      </c>
      <c r="B5" t="s">
        <v>254</v>
      </c>
    </row>
    <row r="6" spans="1:2">
      <c r="A6" s="3" t="s">
        <v>239</v>
      </c>
      <c r="B6" t="s">
        <v>255</v>
      </c>
    </row>
    <row r="7" spans="1:2">
      <c r="A7" s="3" t="s">
        <v>240</v>
      </c>
      <c r="B7" t="s">
        <v>365</v>
      </c>
    </row>
    <row r="8" spans="1:2">
      <c r="A8" s="3" t="s">
        <v>241</v>
      </c>
      <c r="B8" t="s">
        <v>256</v>
      </c>
    </row>
    <row r="9" spans="1:2">
      <c r="A9" s="3" t="s">
        <v>242</v>
      </c>
      <c r="B9" s="108" t="s">
        <v>257</v>
      </c>
    </row>
    <row r="10" spans="1:2">
      <c r="A10" s="3" t="s">
        <v>243</v>
      </c>
      <c r="B10" s="108" t="s">
        <v>257</v>
      </c>
    </row>
    <row r="11" spans="1:2">
      <c r="A11" s="3" t="s">
        <v>244</v>
      </c>
      <c r="B11" s="108" t="s">
        <v>257</v>
      </c>
    </row>
    <row r="12" spans="1:2">
      <c r="A12" s="3" t="s">
        <v>245</v>
      </c>
      <c r="B12" s="108" t="s">
        <v>257</v>
      </c>
    </row>
    <row r="13" spans="1:2">
      <c r="A13" s="3" t="s">
        <v>246</v>
      </c>
      <c r="B13" s="108" t="s">
        <v>257</v>
      </c>
    </row>
    <row r="14" spans="1:2">
      <c r="A14" s="3" t="s">
        <v>247</v>
      </c>
      <c r="B14" s="108" t="s">
        <v>257</v>
      </c>
    </row>
    <row r="15" spans="1:2">
      <c r="A15" s="3" t="s">
        <v>248</v>
      </c>
      <c r="B15" s="108" t="s">
        <v>257</v>
      </c>
    </row>
    <row r="16" spans="1:2">
      <c r="A16" s="3" t="s">
        <v>249</v>
      </c>
      <c r="B16" s="1" t="s">
        <v>258</v>
      </c>
    </row>
    <row r="17" spans="1:2">
      <c r="A17" s="3" t="s">
        <v>250</v>
      </c>
      <c r="B17" s="1" t="s">
        <v>259</v>
      </c>
    </row>
  </sheetData>
  <hyperlinks>
    <hyperlink ref="A4" location="Variables!A1" display="Variables"/>
    <hyperlink ref="A5" location="DataEntrySheet!A1" display="DataEntrySheet"/>
    <hyperlink ref="A6" location="DataEntryBlockTemplate!A1" display="DataEntryBlockTemplate"/>
    <hyperlink ref="A7" location="Formulas_in_Template!A1" display="Formulas_in_Template"/>
    <hyperlink ref="A8" location="Livelih_Lists!A1" display="Livelih_Lists"/>
    <hyperlink ref="A9" location="WASH_Lists!A1" display="WASH_Lists"/>
    <hyperlink ref="A10" location="Shelter_Lists!A1" display="Shelter_Lists"/>
    <hyperlink ref="A11" location="FoodSec_Lists!A1" display="FoodSec_Lists"/>
    <hyperlink ref="A12" location="Health_Lists!A1" display="Health_Lists"/>
    <hyperlink ref="A13" location="Education_Lists!A1" display="Education_Lists"/>
    <hyperlink ref="A14" location="Return_Lists!A1" display="Return_Lists"/>
    <hyperlink ref="A15" location="Protect_Lists!A1" display="Protect_Lists"/>
    <hyperlink ref="A16" location="ListOfNamedRanges!A1" display="ListOfNamedRanges"/>
    <hyperlink ref="A17" location="AddNamesMacroCode!A1" display="AddNamesMacroCod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H3"/>
  <sheetViews>
    <sheetView workbookViewId="0"/>
  </sheetViews>
  <sheetFormatPr defaultColWidth="9.140625" defaultRowHeight="15"/>
  <cols>
    <col min="1" max="1" width="23.85546875" customWidth="1"/>
    <col min="2" max="2" width="14.28515625" customWidth="1"/>
    <col min="3" max="3" width="26.140625" customWidth="1"/>
    <col min="6" max="6" width="23.85546875" customWidth="1"/>
    <col min="7" max="7" width="14.28515625" customWidth="1"/>
    <col min="8" max="8" width="26.140625" customWidth="1"/>
  </cols>
  <sheetData>
    <row r="1" spans="1:8" s="2" customFormat="1">
      <c r="A1" s="2" t="s">
        <v>26</v>
      </c>
      <c r="B1" s="2" t="s">
        <v>29</v>
      </c>
      <c r="C1" s="2" t="s">
        <v>28</v>
      </c>
      <c r="F1" s="2" t="s">
        <v>27</v>
      </c>
      <c r="G1" s="2" t="s">
        <v>29</v>
      </c>
      <c r="H1" s="2" t="s">
        <v>30</v>
      </c>
    </row>
    <row r="2" spans="1:8">
      <c r="A2" t="s">
        <v>105</v>
      </c>
      <c r="B2" t="e">
        <f>COUNTIF(Problem,A2)</f>
        <v>#NAME?</v>
      </c>
      <c r="C2" t="s">
        <v>85</v>
      </c>
      <c r="F2" t="s">
        <v>106</v>
      </c>
      <c r="G2" t="e">
        <f>COUNTIF(Recommendation,F2)</f>
        <v>#NAME?</v>
      </c>
      <c r="H2" t="s">
        <v>87</v>
      </c>
    </row>
    <row r="3" spans="1:8">
      <c r="A3" t="s">
        <v>107</v>
      </c>
      <c r="C3" t="s">
        <v>90</v>
      </c>
      <c r="F3" t="s">
        <v>108</v>
      </c>
      <c r="H3" t="s">
        <v>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H3"/>
  <sheetViews>
    <sheetView workbookViewId="0"/>
  </sheetViews>
  <sheetFormatPr defaultColWidth="9.140625" defaultRowHeight="15"/>
  <cols>
    <col min="1" max="1" width="23.85546875" customWidth="1"/>
    <col min="2" max="2" width="14.28515625" customWidth="1"/>
    <col min="3" max="3" width="26.140625" customWidth="1"/>
    <col min="6" max="6" width="23.85546875" customWidth="1"/>
    <col min="7" max="7" width="14.28515625" customWidth="1"/>
    <col min="8" max="8" width="26.140625" customWidth="1"/>
  </cols>
  <sheetData>
    <row r="1" spans="1:8" s="2" customFormat="1">
      <c r="A1" s="2" t="s">
        <v>26</v>
      </c>
      <c r="B1" s="2" t="s">
        <v>29</v>
      </c>
      <c r="C1" s="2" t="s">
        <v>28</v>
      </c>
      <c r="F1" s="2" t="s">
        <v>27</v>
      </c>
      <c r="G1" s="2" t="s">
        <v>29</v>
      </c>
      <c r="H1" s="2" t="s">
        <v>30</v>
      </c>
    </row>
    <row r="2" spans="1:8">
      <c r="A2" t="s">
        <v>109</v>
      </c>
      <c r="B2" t="e">
        <f>COUNTIF(Problem,A2)</f>
        <v>#NAME?</v>
      </c>
      <c r="C2" t="s">
        <v>85</v>
      </c>
      <c r="F2" t="s">
        <v>110</v>
      </c>
      <c r="G2" t="e">
        <f>COUNTIF(Recommendation,F2)</f>
        <v>#NAME?</v>
      </c>
      <c r="H2" t="s">
        <v>87</v>
      </c>
    </row>
    <row r="3" spans="1:8">
      <c r="A3" t="s">
        <v>111</v>
      </c>
      <c r="C3" t="s">
        <v>90</v>
      </c>
      <c r="F3" t="s">
        <v>112</v>
      </c>
      <c r="H3" t="s">
        <v>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A1:H3"/>
  <sheetViews>
    <sheetView workbookViewId="0"/>
  </sheetViews>
  <sheetFormatPr defaultColWidth="9.140625" defaultRowHeight="15"/>
  <cols>
    <col min="1" max="1" width="23.85546875" customWidth="1"/>
    <col min="2" max="2" width="14.28515625" customWidth="1"/>
    <col min="3" max="3" width="26.140625" customWidth="1"/>
    <col min="6" max="6" width="23.85546875" customWidth="1"/>
    <col min="7" max="7" width="14.28515625" customWidth="1"/>
    <col min="8" max="8" width="26.140625" customWidth="1"/>
  </cols>
  <sheetData>
    <row r="1" spans="1:8" s="2" customFormat="1">
      <c r="A1" s="2" t="s">
        <v>26</v>
      </c>
      <c r="B1" s="2" t="s">
        <v>29</v>
      </c>
      <c r="C1" s="2" t="s">
        <v>28</v>
      </c>
      <c r="F1" s="2" t="s">
        <v>27</v>
      </c>
      <c r="G1" s="2" t="s">
        <v>29</v>
      </c>
      <c r="H1" s="2" t="s">
        <v>30</v>
      </c>
    </row>
    <row r="2" spans="1:8">
      <c r="A2" t="s">
        <v>113</v>
      </c>
      <c r="B2" t="e">
        <f>COUNTIF(Problem,A2)</f>
        <v>#NAME?</v>
      </c>
      <c r="C2" t="s">
        <v>85</v>
      </c>
      <c r="F2" t="s">
        <v>114</v>
      </c>
      <c r="G2" t="e">
        <f>COUNTIF(Recommendation,F2)</f>
        <v>#NAME?</v>
      </c>
      <c r="H2" t="s">
        <v>87</v>
      </c>
    </row>
    <row r="3" spans="1:8">
      <c r="A3" t="s">
        <v>115</v>
      </c>
      <c r="C3" t="s">
        <v>90</v>
      </c>
      <c r="F3" t="s">
        <v>116</v>
      </c>
      <c r="H3" t="s">
        <v>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/>
  <dimension ref="A1:H3"/>
  <sheetViews>
    <sheetView workbookViewId="0"/>
  </sheetViews>
  <sheetFormatPr defaultColWidth="9.140625" defaultRowHeight="15"/>
  <cols>
    <col min="1" max="1" width="23.85546875" customWidth="1"/>
    <col min="2" max="2" width="14.28515625" customWidth="1"/>
    <col min="3" max="3" width="26.140625" customWidth="1"/>
    <col min="6" max="6" width="23.85546875" customWidth="1"/>
    <col min="7" max="7" width="14.28515625" customWidth="1"/>
    <col min="8" max="8" width="26.140625" customWidth="1"/>
  </cols>
  <sheetData>
    <row r="1" spans="1:8" s="2" customFormat="1">
      <c r="A1" s="2" t="s">
        <v>26</v>
      </c>
      <c r="B1" s="2" t="s">
        <v>29</v>
      </c>
      <c r="C1" s="2" t="s">
        <v>28</v>
      </c>
      <c r="F1" s="2" t="s">
        <v>27</v>
      </c>
      <c r="G1" s="2" t="s">
        <v>29</v>
      </c>
      <c r="H1" s="2" t="s">
        <v>30</v>
      </c>
    </row>
    <row r="2" spans="1:8">
      <c r="A2" t="s">
        <v>117</v>
      </c>
      <c r="B2" t="e">
        <f>COUNTIF(Problem,A2)</f>
        <v>#NAME?</v>
      </c>
      <c r="C2" t="s">
        <v>85</v>
      </c>
      <c r="F2" t="s">
        <v>118</v>
      </c>
      <c r="G2" t="e">
        <f>COUNTIF(Recommendation,F2)</f>
        <v>#NAME?</v>
      </c>
      <c r="H2" t="s">
        <v>87</v>
      </c>
    </row>
    <row r="3" spans="1:8">
      <c r="A3" t="s">
        <v>119</v>
      </c>
      <c r="C3" t="s">
        <v>90</v>
      </c>
      <c r="F3" t="s">
        <v>120</v>
      </c>
      <c r="H3" t="s">
        <v>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E34"/>
  <sheetViews>
    <sheetView workbookViewId="0"/>
  </sheetViews>
  <sheetFormatPr defaultColWidth="9.140625" defaultRowHeight="15"/>
  <cols>
    <col min="1" max="1" width="18.5703125" style="67" bestFit="1" customWidth="1"/>
    <col min="2" max="2" width="73.28515625" style="68" customWidth="1"/>
    <col min="3" max="3" width="7.140625" style="69" bestFit="1" customWidth="1"/>
    <col min="4" max="4" width="18.5703125" style="69" customWidth="1"/>
    <col min="5" max="5" width="53.85546875" style="67" customWidth="1"/>
    <col min="6" max="16384" width="9.140625" style="67"/>
  </cols>
  <sheetData>
    <row r="1" spans="1:5">
      <c r="A1" s="73" t="s">
        <v>132</v>
      </c>
      <c r="B1" s="74" t="s">
        <v>133</v>
      </c>
      <c r="C1" s="83" t="s">
        <v>134</v>
      </c>
      <c r="D1" s="83" t="s">
        <v>200</v>
      </c>
      <c r="E1" s="73" t="s">
        <v>201</v>
      </c>
    </row>
    <row r="2" spans="1:5" s="70" customFormat="1" ht="58.5" customHeight="1">
      <c r="A2" s="71" t="s">
        <v>135</v>
      </c>
      <c r="B2" s="72" t="s">
        <v>363</v>
      </c>
      <c r="C2" s="84" t="b">
        <v>1</v>
      </c>
      <c r="D2" s="84">
        <v>2795</v>
      </c>
      <c r="E2" s="72" t="s">
        <v>251</v>
      </c>
    </row>
    <row r="3" spans="1:5">
      <c r="A3" s="75" t="s">
        <v>136</v>
      </c>
      <c r="B3" s="76" t="s">
        <v>137</v>
      </c>
      <c r="C3" s="85" t="b">
        <v>1</v>
      </c>
      <c r="D3" s="85">
        <v>2</v>
      </c>
      <c r="E3" s="75" t="s">
        <v>202</v>
      </c>
    </row>
    <row r="4" spans="1:5">
      <c r="A4" s="75" t="s">
        <v>138</v>
      </c>
      <c r="B4" s="76" t="s">
        <v>139</v>
      </c>
      <c r="C4" s="85" t="b">
        <v>1</v>
      </c>
      <c r="D4" s="85">
        <v>2</v>
      </c>
      <c r="E4" s="75" t="s">
        <v>203</v>
      </c>
    </row>
    <row r="5" spans="1:5">
      <c r="A5" s="75" t="s">
        <v>140</v>
      </c>
      <c r="B5" s="76" t="s">
        <v>141</v>
      </c>
      <c r="C5" s="85" t="b">
        <v>1</v>
      </c>
      <c r="D5" s="85">
        <v>2</v>
      </c>
      <c r="E5" s="75"/>
    </row>
    <row r="6" spans="1:5">
      <c r="A6" s="75" t="s">
        <v>142</v>
      </c>
      <c r="B6" s="76" t="s">
        <v>143</v>
      </c>
      <c r="C6" s="85" t="b">
        <v>1</v>
      </c>
      <c r="D6" s="85">
        <v>2</v>
      </c>
      <c r="E6" s="75"/>
    </row>
    <row r="7" spans="1:5">
      <c r="A7" s="75" t="s">
        <v>144</v>
      </c>
      <c r="B7" s="76" t="s">
        <v>145</v>
      </c>
      <c r="C7" s="85" t="b">
        <v>1</v>
      </c>
      <c r="D7" s="85">
        <v>2</v>
      </c>
      <c r="E7" s="75"/>
    </row>
    <row r="8" spans="1:5">
      <c r="A8" s="75" t="s">
        <v>146</v>
      </c>
      <c r="B8" s="76" t="s">
        <v>147</v>
      </c>
      <c r="C8" s="85" t="b">
        <v>1</v>
      </c>
      <c r="D8" s="85">
        <v>2</v>
      </c>
      <c r="E8" s="75"/>
    </row>
    <row r="9" spans="1:5">
      <c r="A9" s="75" t="s">
        <v>148</v>
      </c>
      <c r="B9" s="76" t="s">
        <v>149</v>
      </c>
      <c r="C9" s="85" t="b">
        <v>1</v>
      </c>
      <c r="D9" s="85">
        <v>2</v>
      </c>
      <c r="E9" s="75"/>
    </row>
    <row r="10" spans="1:5">
      <c r="A10" s="75" t="s">
        <v>150</v>
      </c>
      <c r="B10" s="76" t="s">
        <v>151</v>
      </c>
      <c r="C10" s="85" t="b">
        <v>1</v>
      </c>
      <c r="D10" s="85">
        <v>2</v>
      </c>
      <c r="E10" s="75"/>
    </row>
    <row r="11" spans="1:5">
      <c r="A11" s="77" t="s">
        <v>152</v>
      </c>
      <c r="B11" s="78" t="s">
        <v>153</v>
      </c>
      <c r="C11" s="86" t="b">
        <v>1</v>
      </c>
      <c r="D11" s="86">
        <v>6</v>
      </c>
      <c r="E11" s="77"/>
    </row>
    <row r="12" spans="1:5">
      <c r="A12" s="77" t="s">
        <v>154</v>
      </c>
      <c r="B12" s="78" t="s">
        <v>155</v>
      </c>
      <c r="C12" s="86" t="b">
        <v>1</v>
      </c>
      <c r="D12" s="86">
        <v>6</v>
      </c>
      <c r="E12" s="77"/>
    </row>
    <row r="13" spans="1:5">
      <c r="A13" s="77" t="s">
        <v>156</v>
      </c>
      <c r="B13" s="78" t="s">
        <v>157</v>
      </c>
      <c r="C13" s="86" t="b">
        <v>1</v>
      </c>
      <c r="D13" s="86">
        <v>6</v>
      </c>
      <c r="E13" s="77"/>
    </row>
    <row r="14" spans="1:5">
      <c r="A14" s="77" t="s">
        <v>158</v>
      </c>
      <c r="B14" s="78" t="s">
        <v>159</v>
      </c>
      <c r="C14" s="86" t="b">
        <v>1</v>
      </c>
      <c r="D14" s="86">
        <v>6</v>
      </c>
      <c r="E14" s="77"/>
    </row>
    <row r="15" spans="1:5">
      <c r="A15" s="77" t="s">
        <v>160</v>
      </c>
      <c r="B15" s="78" t="s">
        <v>161</v>
      </c>
      <c r="C15" s="86" t="b">
        <v>1</v>
      </c>
      <c r="D15" s="86">
        <v>6</v>
      </c>
      <c r="E15" s="77"/>
    </row>
    <row r="16" spans="1:5">
      <c r="A16" s="77" t="s">
        <v>162</v>
      </c>
      <c r="B16" s="78" t="s">
        <v>163</v>
      </c>
      <c r="C16" s="86" t="b">
        <v>1</v>
      </c>
      <c r="D16" s="86">
        <v>6</v>
      </c>
      <c r="E16" s="77"/>
    </row>
    <row r="17" spans="1:5">
      <c r="A17" s="77" t="s">
        <v>164</v>
      </c>
      <c r="B17" s="78" t="s">
        <v>165</v>
      </c>
      <c r="C17" s="86" t="b">
        <v>1</v>
      </c>
      <c r="D17" s="86">
        <v>6</v>
      </c>
      <c r="E17" s="77"/>
    </row>
    <row r="18" spans="1:5">
      <c r="A18" s="77" t="s">
        <v>166</v>
      </c>
      <c r="B18" s="78" t="s">
        <v>167</v>
      </c>
      <c r="C18" s="86" t="b">
        <v>1</v>
      </c>
      <c r="D18" s="86">
        <v>6</v>
      </c>
      <c r="E18" s="77"/>
    </row>
    <row r="19" spans="1:5">
      <c r="A19" s="79" t="s">
        <v>168</v>
      </c>
      <c r="B19" s="80" t="s">
        <v>169</v>
      </c>
      <c r="C19" s="87" t="b">
        <v>1</v>
      </c>
      <c r="D19" s="87">
        <v>2</v>
      </c>
      <c r="E19" s="79"/>
    </row>
    <row r="20" spans="1:5">
      <c r="A20" s="79" t="s">
        <v>170</v>
      </c>
      <c r="B20" s="80" t="s">
        <v>171</v>
      </c>
      <c r="C20" s="87" t="b">
        <v>1</v>
      </c>
      <c r="D20" s="87">
        <v>2</v>
      </c>
      <c r="E20" s="79"/>
    </row>
    <row r="21" spans="1:5">
      <c r="A21" s="79" t="s">
        <v>172</v>
      </c>
      <c r="B21" s="80" t="s">
        <v>173</v>
      </c>
      <c r="C21" s="87" t="b">
        <v>1</v>
      </c>
      <c r="D21" s="87">
        <v>2</v>
      </c>
      <c r="E21" s="79"/>
    </row>
    <row r="22" spans="1:5">
      <c r="A22" s="79" t="s">
        <v>174</v>
      </c>
      <c r="B22" s="80" t="s">
        <v>175</v>
      </c>
      <c r="C22" s="87" t="b">
        <v>1</v>
      </c>
      <c r="D22" s="87">
        <v>2</v>
      </c>
      <c r="E22" s="79"/>
    </row>
    <row r="23" spans="1:5">
      <c r="A23" s="79" t="s">
        <v>176</v>
      </c>
      <c r="B23" s="80" t="s">
        <v>177</v>
      </c>
      <c r="C23" s="87" t="b">
        <v>1</v>
      </c>
      <c r="D23" s="87">
        <v>2</v>
      </c>
      <c r="E23" s="79"/>
    </row>
    <row r="24" spans="1:5">
      <c r="A24" s="79" t="s">
        <v>178</v>
      </c>
      <c r="B24" s="80" t="s">
        <v>179</v>
      </c>
      <c r="C24" s="87" t="b">
        <v>1</v>
      </c>
      <c r="D24" s="87">
        <v>2</v>
      </c>
      <c r="E24" s="79"/>
    </row>
    <row r="25" spans="1:5">
      <c r="A25" s="79" t="s">
        <v>180</v>
      </c>
      <c r="B25" s="80" t="s">
        <v>181</v>
      </c>
      <c r="C25" s="87" t="b">
        <v>1</v>
      </c>
      <c r="D25" s="87">
        <v>2</v>
      </c>
      <c r="E25" s="79"/>
    </row>
    <row r="26" spans="1:5">
      <c r="A26" s="79" t="s">
        <v>182</v>
      </c>
      <c r="B26" s="80" t="s">
        <v>183</v>
      </c>
      <c r="C26" s="87" t="b">
        <v>1</v>
      </c>
      <c r="D26" s="87">
        <v>2</v>
      </c>
      <c r="E26" s="79"/>
    </row>
    <row r="27" spans="1:5">
      <c r="A27" s="81" t="s">
        <v>184</v>
      </c>
      <c r="B27" s="82" t="s">
        <v>185</v>
      </c>
      <c r="C27" s="88" t="b">
        <v>1</v>
      </c>
      <c r="D27" s="88">
        <v>6</v>
      </c>
      <c r="E27" s="81"/>
    </row>
    <row r="28" spans="1:5">
      <c r="A28" s="81" t="s">
        <v>186</v>
      </c>
      <c r="B28" s="82" t="s">
        <v>187</v>
      </c>
      <c r="C28" s="88" t="b">
        <v>1</v>
      </c>
      <c r="D28" s="88">
        <v>6</v>
      </c>
      <c r="E28" s="81"/>
    </row>
    <row r="29" spans="1:5">
      <c r="A29" s="81" t="s">
        <v>188</v>
      </c>
      <c r="B29" s="82" t="s">
        <v>189</v>
      </c>
      <c r="C29" s="88" t="b">
        <v>1</v>
      </c>
      <c r="D29" s="88">
        <v>6</v>
      </c>
      <c r="E29" s="81"/>
    </row>
    <row r="30" spans="1:5">
      <c r="A30" s="81" t="s">
        <v>190</v>
      </c>
      <c r="B30" s="82" t="s">
        <v>191</v>
      </c>
      <c r="C30" s="88" t="b">
        <v>1</v>
      </c>
      <c r="D30" s="88">
        <v>6</v>
      </c>
      <c r="E30" s="81"/>
    </row>
    <row r="31" spans="1:5">
      <c r="A31" s="81" t="s">
        <v>192</v>
      </c>
      <c r="B31" s="82" t="s">
        <v>193</v>
      </c>
      <c r="C31" s="88" t="b">
        <v>1</v>
      </c>
      <c r="D31" s="88">
        <v>6</v>
      </c>
      <c r="E31" s="81"/>
    </row>
    <row r="32" spans="1:5">
      <c r="A32" s="81" t="s">
        <v>194</v>
      </c>
      <c r="B32" s="82" t="s">
        <v>195</v>
      </c>
      <c r="C32" s="88" t="b">
        <v>1</v>
      </c>
      <c r="D32" s="88">
        <v>6</v>
      </c>
      <c r="E32" s="81"/>
    </row>
    <row r="33" spans="1:5">
      <c r="A33" s="81" t="s">
        <v>196</v>
      </c>
      <c r="B33" s="82" t="s">
        <v>197</v>
      </c>
      <c r="C33" s="88" t="b">
        <v>1</v>
      </c>
      <c r="D33" s="88">
        <v>6</v>
      </c>
      <c r="E33" s="81"/>
    </row>
    <row r="34" spans="1:5">
      <c r="A34" s="81" t="s">
        <v>198</v>
      </c>
      <c r="B34" s="82" t="s">
        <v>199</v>
      </c>
      <c r="C34" s="88" t="b">
        <v>1</v>
      </c>
      <c r="D34" s="88">
        <v>6</v>
      </c>
      <c r="E34" s="8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J41"/>
  <sheetViews>
    <sheetView zoomScale="77" zoomScaleNormal="77" workbookViewId="0"/>
  </sheetViews>
  <sheetFormatPr defaultColWidth="9.140625" defaultRowHeight="15"/>
  <cols>
    <col min="1" max="1" width="35.5703125" style="5" customWidth="1"/>
    <col min="2" max="3" width="14.42578125" style="5" customWidth="1"/>
    <col min="4" max="4" width="26.140625" style="5" customWidth="1"/>
    <col min="5" max="5" width="13.140625" style="5" customWidth="1"/>
    <col min="6" max="6" width="25.85546875" style="5" customWidth="1"/>
    <col min="7" max="7" width="13.140625" style="5" customWidth="1"/>
    <col min="8" max="8" width="18.28515625" style="5" customWidth="1"/>
    <col min="9" max="9" width="26" style="10" customWidth="1"/>
    <col min="10" max="10" width="27.85546875" style="50" customWidth="1"/>
  </cols>
  <sheetData>
    <row r="1" spans="1:10" s="2" customFormat="1">
      <c r="A1" s="47" t="s">
        <v>31</v>
      </c>
      <c r="B1" s="47" t="s">
        <v>39</v>
      </c>
      <c r="C1" s="47" t="s">
        <v>35</v>
      </c>
      <c r="D1" s="47" t="s">
        <v>32</v>
      </c>
      <c r="E1" s="47" t="s">
        <v>35</v>
      </c>
      <c r="F1" s="47" t="s">
        <v>48</v>
      </c>
      <c r="G1" s="47" t="s">
        <v>35</v>
      </c>
      <c r="H1" s="47" t="s">
        <v>49</v>
      </c>
      <c r="I1" s="48" t="s">
        <v>40</v>
      </c>
      <c r="J1" s="49" t="s">
        <v>44</v>
      </c>
    </row>
    <row r="3" spans="1:10">
      <c r="A3" s="5" t="s">
        <v>36</v>
      </c>
      <c r="B3" s="5" t="s">
        <v>26</v>
      </c>
      <c r="C3" s="5" t="s">
        <v>34</v>
      </c>
      <c r="D3" s="5" t="s">
        <v>33</v>
      </c>
      <c r="E3" s="5" t="s">
        <v>34</v>
      </c>
      <c r="F3" s="5" t="s">
        <v>41</v>
      </c>
      <c r="G3" s="5" t="s">
        <v>34</v>
      </c>
      <c r="H3" s="5" t="s">
        <v>42</v>
      </c>
      <c r="I3" s="10" t="str">
        <f>CONCATENATE(A3,B3,C3,D3,E3,F3,G3,H3)</f>
        <v>ActiveWorkbook.Names.Add Name:="ProblemsLivelih", RefersToR1C1:="=OFFSET(Livelih_Lists!R2C1,0,0,COUNTA(Livelih_Lists!C1) - 1,1)"</v>
      </c>
      <c r="J3" s="50" t="s">
        <v>43</v>
      </c>
    </row>
    <row r="4" spans="1:10">
      <c r="A4" s="5" t="s">
        <v>36</v>
      </c>
      <c r="B4" s="5" t="s">
        <v>45</v>
      </c>
      <c r="C4" s="5" t="s">
        <v>34</v>
      </c>
      <c r="D4" s="5" t="s">
        <v>33</v>
      </c>
      <c r="E4" s="5" t="s">
        <v>34</v>
      </c>
      <c r="F4" s="5" t="s">
        <v>41</v>
      </c>
      <c r="G4" s="5" t="s">
        <v>34</v>
      </c>
      <c r="H4" s="5" t="s">
        <v>50</v>
      </c>
      <c r="I4" s="10" t="str">
        <f t="shared" ref="I4:I6" si="0">CONCATENATE(A4,B4,C4,D4,E4,F4,G4,H4)</f>
        <v>ActiveWorkbook.Names.Add Name:="RecodeLivelih", RefersToR1C1:="=OFFSET(Livelih_Lists!R2C1,0,0,COUNTA(Livelih_Lists!C1) - 1,3)"</v>
      </c>
      <c r="J4" s="50" t="s">
        <v>54</v>
      </c>
    </row>
    <row r="5" spans="1:10">
      <c r="A5" s="5" t="s">
        <v>36</v>
      </c>
      <c r="B5" s="5" t="s">
        <v>46</v>
      </c>
      <c r="C5" s="5" t="s">
        <v>34</v>
      </c>
      <c r="D5" s="5" t="s">
        <v>33</v>
      </c>
      <c r="E5" s="5" t="s">
        <v>34</v>
      </c>
      <c r="F5" s="5" t="s">
        <v>37</v>
      </c>
      <c r="G5" s="5" t="s">
        <v>34</v>
      </c>
      <c r="H5" s="5" t="s">
        <v>51</v>
      </c>
      <c r="I5" s="10" t="str">
        <f t="shared" si="0"/>
        <v>ActiveWorkbook.Names.Add Name:="RecommLivelih", RefersToR1C1:="=OFFSET(Livelih_Lists!R2C6,0,0,COUNTA(Livelih_Lists!C6) - 1,1)"</v>
      </c>
      <c r="J5" s="50" t="s">
        <v>55</v>
      </c>
    </row>
    <row r="6" spans="1:10">
      <c r="A6" s="5" t="s">
        <v>36</v>
      </c>
      <c r="B6" s="5" t="s">
        <v>47</v>
      </c>
      <c r="C6" s="5" t="s">
        <v>34</v>
      </c>
      <c r="D6" s="5" t="s">
        <v>33</v>
      </c>
      <c r="E6" s="5" t="s">
        <v>34</v>
      </c>
      <c r="F6" s="5" t="s">
        <v>37</v>
      </c>
      <c r="G6" s="5" t="s">
        <v>34</v>
      </c>
      <c r="H6" s="5" t="s">
        <v>38</v>
      </c>
      <c r="I6" s="10" t="str">
        <f t="shared" si="0"/>
        <v>ActiveWorkbook.Names.Add Name:="RecRecodLivelih", RefersToR1C1:="=OFFSET(Livelih_Lists!R2C6,0,0,COUNTA(Livelih_Lists!C6) - 1,3)"</v>
      </c>
      <c r="J6" s="50" t="s">
        <v>56</v>
      </c>
    </row>
    <row r="8" spans="1:10">
      <c r="A8" s="5" t="s">
        <v>36</v>
      </c>
      <c r="B8" s="5" t="s">
        <v>26</v>
      </c>
      <c r="C8" s="5" t="s">
        <v>4</v>
      </c>
      <c r="D8" s="5" t="s">
        <v>33</v>
      </c>
      <c r="E8" s="5" t="s">
        <v>4</v>
      </c>
      <c r="F8" s="5" t="s">
        <v>41</v>
      </c>
      <c r="G8" s="5" t="s">
        <v>4</v>
      </c>
      <c r="H8" s="5" t="s">
        <v>42</v>
      </c>
      <c r="I8" s="10" t="str">
        <f>CONCATENATE(A8,B8,C8,D8,E8,F8,G8,H8)</f>
        <v>ActiveWorkbook.Names.Add Name:="ProblemsWASH", RefersToR1C1:="=OFFSET(WASH_Lists!R2C1,0,0,COUNTA(WASH_Lists!C1) - 1,1)"</v>
      </c>
      <c r="J8" s="50" t="s">
        <v>57</v>
      </c>
    </row>
    <row r="9" spans="1:10">
      <c r="A9" s="5" t="s">
        <v>36</v>
      </c>
      <c r="B9" s="5" t="s">
        <v>45</v>
      </c>
      <c r="C9" s="5" t="s">
        <v>4</v>
      </c>
      <c r="D9" s="5" t="s">
        <v>33</v>
      </c>
      <c r="E9" s="5" t="s">
        <v>4</v>
      </c>
      <c r="F9" s="5" t="s">
        <v>41</v>
      </c>
      <c r="G9" s="5" t="s">
        <v>4</v>
      </c>
      <c r="H9" s="5" t="s">
        <v>50</v>
      </c>
      <c r="I9" s="10" t="str">
        <f t="shared" ref="I9:I11" si="1">CONCATENATE(A9,B9,C9,D9,E9,F9,G9,H9)</f>
        <v>ActiveWorkbook.Names.Add Name:="RecodeWASH", RefersToR1C1:="=OFFSET(WASH_Lists!R2C1,0,0,COUNTA(WASH_Lists!C1) - 1,3)"</v>
      </c>
      <c r="J9" s="50" t="s">
        <v>58</v>
      </c>
    </row>
    <row r="10" spans="1:10">
      <c r="A10" s="5" t="s">
        <v>36</v>
      </c>
      <c r="B10" s="5" t="s">
        <v>46</v>
      </c>
      <c r="C10" s="5" t="s">
        <v>4</v>
      </c>
      <c r="D10" s="5" t="s">
        <v>33</v>
      </c>
      <c r="E10" s="5" t="s">
        <v>4</v>
      </c>
      <c r="F10" s="5" t="s">
        <v>37</v>
      </c>
      <c r="G10" s="5" t="s">
        <v>4</v>
      </c>
      <c r="H10" s="5" t="s">
        <v>51</v>
      </c>
      <c r="I10" s="10" t="str">
        <f t="shared" si="1"/>
        <v>ActiveWorkbook.Names.Add Name:="RecommWASH", RefersToR1C1:="=OFFSET(WASH_Lists!R2C6,0,0,COUNTA(WASH_Lists!C6) - 1,1)"</v>
      </c>
      <c r="J10" s="50" t="s">
        <v>59</v>
      </c>
    </row>
    <row r="11" spans="1:10">
      <c r="A11" s="5" t="s">
        <v>36</v>
      </c>
      <c r="B11" s="5" t="s">
        <v>47</v>
      </c>
      <c r="C11" s="5" t="s">
        <v>4</v>
      </c>
      <c r="D11" s="5" t="s">
        <v>33</v>
      </c>
      <c r="E11" s="5" t="s">
        <v>4</v>
      </c>
      <c r="F11" s="5" t="s">
        <v>37</v>
      </c>
      <c r="G11" s="5" t="s">
        <v>4</v>
      </c>
      <c r="H11" s="5" t="s">
        <v>38</v>
      </c>
      <c r="I11" s="10" t="str">
        <f t="shared" si="1"/>
        <v>ActiveWorkbook.Names.Add Name:="RecRecodWASH", RefersToR1C1:="=OFFSET(WASH_Lists!R2C6,0,0,COUNTA(WASH_Lists!C6) - 1,3)"</v>
      </c>
      <c r="J11" s="50" t="s">
        <v>60</v>
      </c>
    </row>
    <row r="13" spans="1:10">
      <c r="A13" s="5" t="s">
        <v>36</v>
      </c>
      <c r="B13" s="5" t="s">
        <v>26</v>
      </c>
      <c r="C13" s="5" t="s">
        <v>1</v>
      </c>
      <c r="D13" s="5" t="s">
        <v>33</v>
      </c>
      <c r="E13" s="5" t="s">
        <v>1</v>
      </c>
      <c r="F13" s="5" t="s">
        <v>41</v>
      </c>
      <c r="G13" s="5" t="s">
        <v>1</v>
      </c>
      <c r="H13" s="5" t="s">
        <v>42</v>
      </c>
      <c r="I13" s="10" t="str">
        <f>CONCATENATE(A13,B13,C13,D13,E13,F13,G13,H13)</f>
        <v>ActiveWorkbook.Names.Add Name:="ProblemsShelter", RefersToR1C1:="=OFFSET(Shelter_Lists!R2C1,0,0,COUNTA(Shelter_Lists!C1) - 1,1)"</v>
      </c>
      <c r="J13" s="50" t="s">
        <v>61</v>
      </c>
    </row>
    <row r="14" spans="1:10">
      <c r="A14" s="5" t="s">
        <v>36</v>
      </c>
      <c r="B14" s="5" t="s">
        <v>45</v>
      </c>
      <c r="C14" s="5" t="s">
        <v>1</v>
      </c>
      <c r="D14" s="5" t="s">
        <v>33</v>
      </c>
      <c r="E14" s="5" t="s">
        <v>1</v>
      </c>
      <c r="F14" s="5" t="s">
        <v>41</v>
      </c>
      <c r="G14" s="5" t="s">
        <v>1</v>
      </c>
      <c r="H14" s="5" t="s">
        <v>50</v>
      </c>
      <c r="I14" s="10" t="str">
        <f t="shared" ref="I14:I16" si="2">CONCATENATE(A14,B14,C14,D14,E14,F14,G14,H14)</f>
        <v>ActiveWorkbook.Names.Add Name:="RecodeShelter", RefersToR1C1:="=OFFSET(Shelter_Lists!R2C1,0,0,COUNTA(Shelter_Lists!C1) - 1,3)"</v>
      </c>
      <c r="J14" s="50" t="s">
        <v>62</v>
      </c>
    </row>
    <row r="15" spans="1:10">
      <c r="A15" s="5" t="s">
        <v>36</v>
      </c>
      <c r="B15" s="5" t="s">
        <v>46</v>
      </c>
      <c r="C15" s="5" t="s">
        <v>1</v>
      </c>
      <c r="D15" s="5" t="s">
        <v>33</v>
      </c>
      <c r="E15" s="5" t="s">
        <v>1</v>
      </c>
      <c r="F15" s="5" t="s">
        <v>37</v>
      </c>
      <c r="G15" s="5" t="s">
        <v>1</v>
      </c>
      <c r="H15" s="5" t="s">
        <v>51</v>
      </c>
      <c r="I15" s="10" t="str">
        <f t="shared" si="2"/>
        <v>ActiveWorkbook.Names.Add Name:="RecommShelter", RefersToR1C1:="=OFFSET(Shelter_Lists!R2C6,0,0,COUNTA(Shelter_Lists!C6) - 1,1)"</v>
      </c>
      <c r="J15" s="50" t="s">
        <v>63</v>
      </c>
    </row>
    <row r="16" spans="1:10">
      <c r="A16" s="5" t="s">
        <v>36</v>
      </c>
      <c r="B16" s="5" t="s">
        <v>47</v>
      </c>
      <c r="C16" s="5" t="s">
        <v>1</v>
      </c>
      <c r="D16" s="5" t="s">
        <v>33</v>
      </c>
      <c r="E16" s="5" t="s">
        <v>1</v>
      </c>
      <c r="F16" s="5" t="s">
        <v>37</v>
      </c>
      <c r="G16" s="5" t="s">
        <v>1</v>
      </c>
      <c r="H16" s="5" t="s">
        <v>38</v>
      </c>
      <c r="I16" s="10" t="str">
        <f t="shared" si="2"/>
        <v>ActiveWorkbook.Names.Add Name:="RecRecodShelter", RefersToR1C1:="=OFFSET(Shelter_Lists!R2C6,0,0,COUNTA(Shelter_Lists!C6) - 1,3)"</v>
      </c>
      <c r="J16" s="50" t="s">
        <v>64</v>
      </c>
    </row>
    <row r="18" spans="1:10">
      <c r="A18" s="5" t="s">
        <v>36</v>
      </c>
      <c r="B18" s="5" t="s">
        <v>26</v>
      </c>
      <c r="C18" s="5" t="s">
        <v>52</v>
      </c>
      <c r="D18" s="5" t="s">
        <v>33</v>
      </c>
      <c r="E18" s="5" t="s">
        <v>52</v>
      </c>
      <c r="F18" s="5" t="s">
        <v>41</v>
      </c>
      <c r="G18" s="5" t="s">
        <v>52</v>
      </c>
      <c r="H18" s="5" t="s">
        <v>42</v>
      </c>
      <c r="I18" s="10" t="str">
        <f>CONCATENATE(A18,B18,C18,D18,E18,F18,G18,H18)</f>
        <v>ActiveWorkbook.Names.Add Name:="ProblemsFoodSec", RefersToR1C1:="=OFFSET(FoodSec_Lists!R2C1,0,0,COUNTA(FoodSec_Lists!C1) - 1,1)"</v>
      </c>
      <c r="J18" s="50" t="s">
        <v>65</v>
      </c>
    </row>
    <row r="19" spans="1:10">
      <c r="A19" s="5" t="s">
        <v>36</v>
      </c>
      <c r="B19" s="5" t="s">
        <v>45</v>
      </c>
      <c r="C19" s="5" t="s">
        <v>52</v>
      </c>
      <c r="D19" s="5" t="s">
        <v>33</v>
      </c>
      <c r="E19" s="5" t="s">
        <v>52</v>
      </c>
      <c r="F19" s="5" t="s">
        <v>41</v>
      </c>
      <c r="G19" s="5" t="s">
        <v>52</v>
      </c>
      <c r="H19" s="5" t="s">
        <v>50</v>
      </c>
      <c r="I19" s="10" t="str">
        <f t="shared" ref="I19:I21" si="3">CONCATENATE(A19,B19,C19,D19,E19,F19,G19,H19)</f>
        <v>ActiveWorkbook.Names.Add Name:="RecodeFoodSec", RefersToR1C1:="=OFFSET(FoodSec_Lists!R2C1,0,0,COUNTA(FoodSec_Lists!C1) - 1,3)"</v>
      </c>
      <c r="J19" s="50" t="s">
        <v>66</v>
      </c>
    </row>
    <row r="20" spans="1:10">
      <c r="A20" s="5" t="s">
        <v>36</v>
      </c>
      <c r="B20" s="5" t="s">
        <v>46</v>
      </c>
      <c r="C20" s="5" t="s">
        <v>52</v>
      </c>
      <c r="D20" s="5" t="s">
        <v>33</v>
      </c>
      <c r="E20" s="5" t="s">
        <v>52</v>
      </c>
      <c r="F20" s="5" t="s">
        <v>37</v>
      </c>
      <c r="G20" s="5" t="s">
        <v>52</v>
      </c>
      <c r="H20" s="5" t="s">
        <v>51</v>
      </c>
      <c r="I20" s="10" t="str">
        <f t="shared" si="3"/>
        <v>ActiveWorkbook.Names.Add Name:="RecommFoodSec", RefersToR1C1:="=OFFSET(FoodSec_Lists!R2C6,0,0,COUNTA(FoodSec_Lists!C6) - 1,1)"</v>
      </c>
      <c r="J20" s="50" t="s">
        <v>67</v>
      </c>
    </row>
    <row r="21" spans="1:10">
      <c r="A21" s="5" t="s">
        <v>36</v>
      </c>
      <c r="B21" s="5" t="s">
        <v>47</v>
      </c>
      <c r="C21" s="5" t="s">
        <v>52</v>
      </c>
      <c r="D21" s="5" t="s">
        <v>33</v>
      </c>
      <c r="E21" s="5" t="s">
        <v>52</v>
      </c>
      <c r="F21" s="5" t="s">
        <v>37</v>
      </c>
      <c r="G21" s="5" t="s">
        <v>52</v>
      </c>
      <c r="H21" s="5" t="s">
        <v>38</v>
      </c>
      <c r="I21" s="10" t="str">
        <f t="shared" si="3"/>
        <v>ActiveWorkbook.Names.Add Name:="RecRecodFoodSec", RefersToR1C1:="=OFFSET(FoodSec_Lists!R2C6,0,0,COUNTA(FoodSec_Lists!C6) - 1,3)"</v>
      </c>
      <c r="J21" s="50" t="s">
        <v>68</v>
      </c>
    </row>
    <row r="23" spans="1:10">
      <c r="A23" s="5" t="s">
        <v>36</v>
      </c>
      <c r="B23" s="5" t="s">
        <v>26</v>
      </c>
      <c r="C23" s="5" t="s">
        <v>10</v>
      </c>
      <c r="D23" s="5" t="s">
        <v>33</v>
      </c>
      <c r="E23" s="5" t="s">
        <v>10</v>
      </c>
      <c r="F23" s="5" t="s">
        <v>41</v>
      </c>
      <c r="G23" s="5" t="s">
        <v>10</v>
      </c>
      <c r="H23" s="5" t="s">
        <v>42</v>
      </c>
      <c r="I23" s="10" t="str">
        <f>CONCATENATE(A23,B23,C23,D23,E23,F23,G23,H23)</f>
        <v>ActiveWorkbook.Names.Add Name:="ProblemsHealth", RefersToR1C1:="=OFFSET(Health_Lists!R2C1,0,0,COUNTA(Health_Lists!C1) - 1,1)"</v>
      </c>
      <c r="J23" s="50" t="s">
        <v>69</v>
      </c>
    </row>
    <row r="24" spans="1:10">
      <c r="A24" s="5" t="s">
        <v>36</v>
      </c>
      <c r="B24" s="5" t="s">
        <v>45</v>
      </c>
      <c r="C24" s="5" t="s">
        <v>10</v>
      </c>
      <c r="D24" s="5" t="s">
        <v>33</v>
      </c>
      <c r="E24" s="5" t="s">
        <v>10</v>
      </c>
      <c r="F24" s="5" t="s">
        <v>41</v>
      </c>
      <c r="G24" s="5" t="s">
        <v>10</v>
      </c>
      <c r="H24" s="5" t="s">
        <v>50</v>
      </c>
      <c r="I24" s="10" t="str">
        <f t="shared" ref="I24:I26" si="4">CONCATENATE(A24,B24,C24,D24,E24,F24,G24,H24)</f>
        <v>ActiveWorkbook.Names.Add Name:="RecodeHealth", RefersToR1C1:="=OFFSET(Health_Lists!R2C1,0,0,COUNTA(Health_Lists!C1) - 1,3)"</v>
      </c>
      <c r="J24" s="50" t="s">
        <v>70</v>
      </c>
    </row>
    <row r="25" spans="1:10">
      <c r="A25" s="5" t="s">
        <v>36</v>
      </c>
      <c r="B25" s="5" t="s">
        <v>46</v>
      </c>
      <c r="C25" s="5" t="s">
        <v>10</v>
      </c>
      <c r="D25" s="5" t="s">
        <v>33</v>
      </c>
      <c r="E25" s="5" t="s">
        <v>10</v>
      </c>
      <c r="F25" s="5" t="s">
        <v>37</v>
      </c>
      <c r="G25" s="5" t="s">
        <v>10</v>
      </c>
      <c r="H25" s="5" t="s">
        <v>51</v>
      </c>
      <c r="I25" s="10" t="str">
        <f t="shared" si="4"/>
        <v>ActiveWorkbook.Names.Add Name:="RecommHealth", RefersToR1C1:="=OFFSET(Health_Lists!R2C6,0,0,COUNTA(Health_Lists!C6) - 1,1)"</v>
      </c>
      <c r="J25" s="50" t="s">
        <v>71</v>
      </c>
    </row>
    <row r="26" spans="1:10">
      <c r="A26" s="5" t="s">
        <v>36</v>
      </c>
      <c r="B26" s="5" t="s">
        <v>47</v>
      </c>
      <c r="C26" s="5" t="s">
        <v>10</v>
      </c>
      <c r="D26" s="5" t="s">
        <v>33</v>
      </c>
      <c r="E26" s="5" t="s">
        <v>10</v>
      </c>
      <c r="F26" s="5" t="s">
        <v>37</v>
      </c>
      <c r="G26" s="5" t="s">
        <v>10</v>
      </c>
      <c r="H26" s="5" t="s">
        <v>38</v>
      </c>
      <c r="I26" s="10" t="str">
        <f t="shared" si="4"/>
        <v>ActiveWorkbook.Names.Add Name:="RecRecodHealth", RefersToR1C1:="=OFFSET(Health_Lists!R2C6,0,0,COUNTA(Health_Lists!C6) - 1,3)"</v>
      </c>
      <c r="J26" s="50" t="s">
        <v>72</v>
      </c>
    </row>
    <row r="28" spans="1:10">
      <c r="A28" s="5" t="s">
        <v>36</v>
      </c>
      <c r="B28" s="5" t="s">
        <v>26</v>
      </c>
      <c r="C28" s="5" t="s">
        <v>11</v>
      </c>
      <c r="D28" s="5" t="s">
        <v>33</v>
      </c>
      <c r="E28" s="5" t="s">
        <v>11</v>
      </c>
      <c r="F28" s="5" t="s">
        <v>41</v>
      </c>
      <c r="G28" s="5" t="s">
        <v>11</v>
      </c>
      <c r="H28" s="5" t="s">
        <v>42</v>
      </c>
      <c r="I28" s="10" t="str">
        <f>CONCATENATE(A28,B28,C28,D28,E28,F28,G28,H28)</f>
        <v>ActiveWorkbook.Names.Add Name:="ProblemsEducation", RefersToR1C1:="=OFFSET(Education_Lists!R2C1,0,0,COUNTA(Education_Lists!C1) - 1,1)"</v>
      </c>
      <c r="J28" s="50" t="s">
        <v>73</v>
      </c>
    </row>
    <row r="29" spans="1:10">
      <c r="A29" s="5" t="s">
        <v>36</v>
      </c>
      <c r="B29" s="5" t="s">
        <v>45</v>
      </c>
      <c r="C29" s="5" t="s">
        <v>11</v>
      </c>
      <c r="D29" s="5" t="s">
        <v>33</v>
      </c>
      <c r="E29" s="5" t="s">
        <v>11</v>
      </c>
      <c r="F29" s="5" t="s">
        <v>41</v>
      </c>
      <c r="G29" s="5" t="s">
        <v>11</v>
      </c>
      <c r="H29" s="5" t="s">
        <v>50</v>
      </c>
      <c r="I29" s="10" t="str">
        <f t="shared" ref="I29:I31" si="5">CONCATENATE(A29,B29,C29,D29,E29,F29,G29,H29)</f>
        <v>ActiveWorkbook.Names.Add Name:="RecodeEducation", RefersToR1C1:="=OFFSET(Education_Lists!R2C1,0,0,COUNTA(Education_Lists!C1) - 1,3)"</v>
      </c>
      <c r="J29" s="50" t="s">
        <v>74</v>
      </c>
    </row>
    <row r="30" spans="1:10">
      <c r="A30" s="5" t="s">
        <v>36</v>
      </c>
      <c r="B30" s="5" t="s">
        <v>46</v>
      </c>
      <c r="C30" s="5" t="s">
        <v>11</v>
      </c>
      <c r="D30" s="5" t="s">
        <v>33</v>
      </c>
      <c r="E30" s="5" t="s">
        <v>11</v>
      </c>
      <c r="F30" s="5" t="s">
        <v>37</v>
      </c>
      <c r="G30" s="5" t="s">
        <v>11</v>
      </c>
      <c r="H30" s="5" t="s">
        <v>51</v>
      </c>
      <c r="I30" s="10" t="str">
        <f t="shared" si="5"/>
        <v>ActiveWorkbook.Names.Add Name:="RecommEducation", RefersToR1C1:="=OFFSET(Education_Lists!R2C6,0,0,COUNTA(Education_Lists!C6) - 1,1)"</v>
      </c>
      <c r="J30" s="50" t="s">
        <v>75</v>
      </c>
    </row>
    <row r="31" spans="1:10">
      <c r="A31" s="5" t="s">
        <v>36</v>
      </c>
      <c r="B31" s="5" t="s">
        <v>47</v>
      </c>
      <c r="C31" s="5" t="s">
        <v>11</v>
      </c>
      <c r="D31" s="5" t="s">
        <v>33</v>
      </c>
      <c r="E31" s="5" t="s">
        <v>11</v>
      </c>
      <c r="F31" s="5" t="s">
        <v>37</v>
      </c>
      <c r="G31" s="5" t="s">
        <v>11</v>
      </c>
      <c r="H31" s="5" t="s">
        <v>38</v>
      </c>
      <c r="I31" s="10" t="str">
        <f t="shared" si="5"/>
        <v>ActiveWorkbook.Names.Add Name:="RecRecodEducation", RefersToR1C1:="=OFFSET(Education_Lists!R2C6,0,0,COUNTA(Education_Lists!C6) - 1,3)"</v>
      </c>
      <c r="J31" s="50" t="s">
        <v>76</v>
      </c>
    </row>
    <row r="33" spans="1:10">
      <c r="A33" s="5" t="s">
        <v>36</v>
      </c>
      <c r="B33" s="5" t="s">
        <v>26</v>
      </c>
      <c r="C33" s="5" t="s">
        <v>14</v>
      </c>
      <c r="D33" s="5" t="s">
        <v>33</v>
      </c>
      <c r="E33" s="5" t="s">
        <v>14</v>
      </c>
      <c r="F33" s="5" t="s">
        <v>41</v>
      </c>
      <c r="G33" s="5" t="s">
        <v>14</v>
      </c>
      <c r="H33" s="5" t="s">
        <v>42</v>
      </c>
      <c r="I33" s="10" t="str">
        <f>CONCATENATE(A33,B33,C33,D33,E33,F33,G33,H33)</f>
        <v>ActiveWorkbook.Names.Add Name:="ProblemsReturn", RefersToR1C1:="=OFFSET(Return_Lists!R2C1,0,0,COUNTA(Return_Lists!C1) - 1,1)"</v>
      </c>
      <c r="J33" s="50" t="s">
        <v>77</v>
      </c>
    </row>
    <row r="34" spans="1:10">
      <c r="A34" s="5" t="s">
        <v>36</v>
      </c>
      <c r="B34" s="5" t="s">
        <v>45</v>
      </c>
      <c r="C34" s="5" t="s">
        <v>14</v>
      </c>
      <c r="D34" s="5" t="s">
        <v>33</v>
      </c>
      <c r="E34" s="5" t="s">
        <v>14</v>
      </c>
      <c r="F34" s="5" t="s">
        <v>41</v>
      </c>
      <c r="G34" s="5" t="s">
        <v>14</v>
      </c>
      <c r="H34" s="5" t="s">
        <v>50</v>
      </c>
      <c r="I34" s="10" t="str">
        <f t="shared" ref="I34:I36" si="6">CONCATENATE(A34,B34,C34,D34,E34,F34,G34,H34)</f>
        <v>ActiveWorkbook.Names.Add Name:="RecodeReturn", RefersToR1C1:="=OFFSET(Return_Lists!R2C1,0,0,COUNTA(Return_Lists!C1) - 1,3)"</v>
      </c>
      <c r="J34" s="50" t="s">
        <v>78</v>
      </c>
    </row>
    <row r="35" spans="1:10">
      <c r="A35" s="5" t="s">
        <v>36</v>
      </c>
      <c r="B35" s="5" t="s">
        <v>46</v>
      </c>
      <c r="C35" s="5" t="s">
        <v>14</v>
      </c>
      <c r="D35" s="5" t="s">
        <v>33</v>
      </c>
      <c r="E35" s="5" t="s">
        <v>14</v>
      </c>
      <c r="F35" s="5" t="s">
        <v>37</v>
      </c>
      <c r="G35" s="5" t="s">
        <v>14</v>
      </c>
      <c r="H35" s="5" t="s">
        <v>51</v>
      </c>
      <c r="I35" s="10" t="str">
        <f t="shared" si="6"/>
        <v>ActiveWorkbook.Names.Add Name:="RecommReturn", RefersToR1C1:="=OFFSET(Return_Lists!R2C6,0,0,COUNTA(Return_Lists!C6) - 1,1)"</v>
      </c>
      <c r="J35" s="50" t="s">
        <v>79</v>
      </c>
    </row>
    <row r="36" spans="1:10">
      <c r="A36" s="5" t="s">
        <v>36</v>
      </c>
      <c r="B36" s="5" t="s">
        <v>47</v>
      </c>
      <c r="C36" s="5" t="s">
        <v>14</v>
      </c>
      <c r="D36" s="5" t="s">
        <v>33</v>
      </c>
      <c r="E36" s="5" t="s">
        <v>14</v>
      </c>
      <c r="F36" s="5" t="s">
        <v>37</v>
      </c>
      <c r="G36" s="5" t="s">
        <v>14</v>
      </c>
      <c r="H36" s="5" t="s">
        <v>38</v>
      </c>
      <c r="I36" s="10" t="str">
        <f t="shared" si="6"/>
        <v>ActiveWorkbook.Names.Add Name:="RecRecodReturn", RefersToR1C1:="=OFFSET(Return_Lists!R2C6,0,0,COUNTA(Return_Lists!C6) - 1,3)"</v>
      </c>
      <c r="J36" s="50" t="s">
        <v>80</v>
      </c>
    </row>
    <row r="38" spans="1:10">
      <c r="A38" s="5" t="s">
        <v>36</v>
      </c>
      <c r="B38" s="5" t="s">
        <v>26</v>
      </c>
      <c r="C38" s="5" t="s">
        <v>53</v>
      </c>
      <c r="D38" s="5" t="s">
        <v>33</v>
      </c>
      <c r="E38" s="5" t="s">
        <v>53</v>
      </c>
      <c r="F38" s="5" t="s">
        <v>41</v>
      </c>
      <c r="G38" s="5" t="s">
        <v>53</v>
      </c>
      <c r="H38" s="5" t="s">
        <v>42</v>
      </c>
      <c r="I38" s="10" t="str">
        <f>CONCATENATE(A38,B38,C38,D38,E38,F38,G38,H38)</f>
        <v>ActiveWorkbook.Names.Add Name:="ProblemsProtect", RefersToR1C1:="=OFFSET(Protect_Lists!R2C1,0,0,COUNTA(Protect_Lists!C1) - 1,1)"</v>
      </c>
      <c r="J38" s="50" t="s">
        <v>81</v>
      </c>
    </row>
    <row r="39" spans="1:10">
      <c r="A39" s="5" t="s">
        <v>36</v>
      </c>
      <c r="B39" s="5" t="s">
        <v>45</v>
      </c>
      <c r="C39" s="5" t="s">
        <v>53</v>
      </c>
      <c r="D39" s="5" t="s">
        <v>33</v>
      </c>
      <c r="E39" s="5" t="s">
        <v>53</v>
      </c>
      <c r="F39" s="5" t="s">
        <v>41</v>
      </c>
      <c r="G39" s="5" t="s">
        <v>53</v>
      </c>
      <c r="H39" s="5" t="s">
        <v>50</v>
      </c>
      <c r="I39" s="10" t="str">
        <f t="shared" ref="I39:I41" si="7">CONCATENATE(A39,B39,C39,D39,E39,F39,G39,H39)</f>
        <v>ActiveWorkbook.Names.Add Name:="RecodeProtect", RefersToR1C1:="=OFFSET(Protect_Lists!R2C1,0,0,COUNTA(Protect_Lists!C1) - 1,3)"</v>
      </c>
      <c r="J39" s="50" t="s">
        <v>82</v>
      </c>
    </row>
    <row r="40" spans="1:10">
      <c r="A40" s="5" t="s">
        <v>36</v>
      </c>
      <c r="B40" s="5" t="s">
        <v>46</v>
      </c>
      <c r="C40" s="5" t="s">
        <v>53</v>
      </c>
      <c r="D40" s="5" t="s">
        <v>33</v>
      </c>
      <c r="E40" s="5" t="s">
        <v>53</v>
      </c>
      <c r="F40" s="5" t="s">
        <v>37</v>
      </c>
      <c r="G40" s="5" t="s">
        <v>53</v>
      </c>
      <c r="H40" s="5" t="s">
        <v>51</v>
      </c>
      <c r="I40" s="10" t="str">
        <f t="shared" si="7"/>
        <v>ActiveWorkbook.Names.Add Name:="RecommProtect", RefersToR1C1:="=OFFSET(Protect_Lists!R2C6,0,0,COUNTA(Protect_Lists!C6) - 1,1)"</v>
      </c>
      <c r="J40" s="50" t="s">
        <v>83</v>
      </c>
    </row>
    <row r="41" spans="1:10">
      <c r="A41" s="5" t="s">
        <v>36</v>
      </c>
      <c r="B41" s="5" t="s">
        <v>47</v>
      </c>
      <c r="C41" s="5" t="s">
        <v>53</v>
      </c>
      <c r="D41" s="5" t="s">
        <v>33</v>
      </c>
      <c r="E41" s="5" t="s">
        <v>53</v>
      </c>
      <c r="F41" s="5" t="s">
        <v>37</v>
      </c>
      <c r="G41" s="5" t="s">
        <v>53</v>
      </c>
      <c r="H41" s="5" t="s">
        <v>38</v>
      </c>
      <c r="I41" s="10" t="str">
        <f t="shared" si="7"/>
        <v>ActiveWorkbook.Names.Add Name:="RecRecodProtect", RefersToR1C1:="=OFFSET(Protect_Lists!R2C6,0,0,COUNTA(Protect_Lists!C6) - 1,3)"</v>
      </c>
      <c r="J41" s="50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4"/>
  <sheetViews>
    <sheetView workbookViewId="0"/>
  </sheetViews>
  <sheetFormatPr defaultColWidth="9.140625" defaultRowHeight="15"/>
  <cols>
    <col min="1" max="1" width="28.5703125" customWidth="1"/>
    <col min="2" max="2" width="48" customWidth="1"/>
    <col min="4" max="4" width="18.85546875" customWidth="1"/>
    <col min="5" max="5" width="38.140625" style="152" customWidth="1"/>
    <col min="6" max="6" width="33.5703125" style="152" customWidth="1"/>
    <col min="7" max="7" width="118.28515625" style="152" customWidth="1"/>
    <col min="8" max="8" width="9.140625" style="152"/>
  </cols>
  <sheetData>
    <row r="1" spans="1:8" s="107" customFormat="1" ht="18.75">
      <c r="A1" s="107" t="s">
        <v>307</v>
      </c>
      <c r="B1" s="107" t="s">
        <v>286</v>
      </c>
      <c r="C1" s="107" t="s">
        <v>204</v>
      </c>
      <c r="D1" s="107" t="s">
        <v>205</v>
      </c>
      <c r="E1" s="154" t="s">
        <v>206</v>
      </c>
      <c r="F1" s="154" t="s">
        <v>207</v>
      </c>
      <c r="G1" s="154" t="s">
        <v>208</v>
      </c>
      <c r="H1" s="154"/>
    </row>
    <row r="2" spans="1:8" ht="23.25">
      <c r="A2" s="153" t="s">
        <v>308</v>
      </c>
      <c r="B2" s="143" t="s">
        <v>265</v>
      </c>
      <c r="C2" s="143">
        <v>1</v>
      </c>
      <c r="D2" s="89" t="s">
        <v>16</v>
      </c>
      <c r="E2" s="152" t="s">
        <v>209</v>
      </c>
      <c r="F2" s="152" t="s">
        <v>297</v>
      </c>
      <c r="G2" s="152" t="s">
        <v>216</v>
      </c>
    </row>
    <row r="3" spans="1:8">
      <c r="A3" s="165" t="s">
        <v>309</v>
      </c>
      <c r="B3" s="143"/>
      <c r="C3" s="143">
        <v>2</v>
      </c>
      <c r="D3" s="139" t="s">
        <v>129</v>
      </c>
      <c r="E3" s="152" t="s">
        <v>210</v>
      </c>
      <c r="F3" s="152" t="s">
        <v>217</v>
      </c>
      <c r="G3" s="152" t="s">
        <v>218</v>
      </c>
    </row>
    <row r="4" spans="1:8">
      <c r="A4" s="165"/>
      <c r="B4" s="143"/>
      <c r="C4" s="143">
        <v>3</v>
      </c>
      <c r="D4" s="157" t="s">
        <v>310</v>
      </c>
      <c r="E4" s="152" t="s">
        <v>311</v>
      </c>
      <c r="F4" s="152" t="s">
        <v>312</v>
      </c>
      <c r="G4" s="152" t="s">
        <v>313</v>
      </c>
    </row>
    <row r="5" spans="1:8">
      <c r="A5" s="165"/>
      <c r="B5" s="143"/>
      <c r="C5" s="143">
        <v>4</v>
      </c>
      <c r="D5" s="89" t="s">
        <v>219</v>
      </c>
      <c r="E5" s="152" t="s">
        <v>235</v>
      </c>
      <c r="F5" s="152" t="s">
        <v>236</v>
      </c>
    </row>
    <row r="6" spans="1:8" ht="15" customHeight="1">
      <c r="A6" s="165"/>
      <c r="B6" s="143"/>
      <c r="C6" s="143">
        <v>5</v>
      </c>
      <c r="D6" s="89" t="s">
        <v>263</v>
      </c>
      <c r="E6" s="152" t="s">
        <v>292</v>
      </c>
    </row>
    <row r="7" spans="1:8">
      <c r="A7" s="165"/>
      <c r="B7" s="143"/>
      <c r="C7" s="143">
        <v>6</v>
      </c>
      <c r="D7" s="89" t="s">
        <v>264</v>
      </c>
      <c r="E7" s="152" t="s">
        <v>293</v>
      </c>
    </row>
    <row r="8" spans="1:8">
      <c r="A8" s="165"/>
      <c r="B8" s="143"/>
      <c r="C8" s="143">
        <v>7</v>
      </c>
      <c r="D8" s="89" t="s">
        <v>262</v>
      </c>
      <c r="E8" s="152" t="s">
        <v>294</v>
      </c>
    </row>
    <row r="9" spans="1:8">
      <c r="A9" s="165"/>
      <c r="B9" s="144" t="s">
        <v>268</v>
      </c>
      <c r="C9" s="143">
        <v>8</v>
      </c>
      <c r="D9" s="140" t="s">
        <v>267</v>
      </c>
      <c r="E9" s="152" t="s">
        <v>267</v>
      </c>
      <c r="G9" s="18" t="s">
        <v>305</v>
      </c>
    </row>
    <row r="10" spans="1:8">
      <c r="A10" s="165"/>
      <c r="B10" s="144"/>
      <c r="C10" s="143">
        <v>9</v>
      </c>
      <c r="D10" s="140" t="s">
        <v>6</v>
      </c>
      <c r="E10" s="152" t="s">
        <v>6</v>
      </c>
      <c r="G10" s="18"/>
    </row>
    <row r="11" spans="1:8">
      <c r="A11" s="165"/>
      <c r="B11" s="144"/>
      <c r="C11" s="143">
        <v>10</v>
      </c>
      <c r="D11" s="140" t="s">
        <v>17</v>
      </c>
      <c r="E11" s="152" t="s">
        <v>211</v>
      </c>
      <c r="G11" s="18"/>
    </row>
    <row r="12" spans="1:8">
      <c r="A12" s="165"/>
      <c r="B12" s="144"/>
      <c r="C12" s="143">
        <v>11</v>
      </c>
      <c r="D12" s="140" t="s">
        <v>266</v>
      </c>
      <c r="E12" s="152" t="s">
        <v>287</v>
      </c>
      <c r="G12" s="18"/>
    </row>
    <row r="13" spans="1:8">
      <c r="A13" s="165"/>
      <c r="B13" s="143" t="s">
        <v>269</v>
      </c>
      <c r="C13" s="143">
        <v>12</v>
      </c>
      <c r="D13" s="89" t="s">
        <v>18</v>
      </c>
      <c r="E13" s="152" t="s">
        <v>7</v>
      </c>
      <c r="G13" s="18"/>
    </row>
    <row r="14" spans="1:8">
      <c r="A14" s="165"/>
      <c r="B14" s="143"/>
      <c r="C14" s="143">
        <v>13</v>
      </c>
      <c r="D14" s="89" t="s">
        <v>19</v>
      </c>
      <c r="E14" s="152" t="s">
        <v>212</v>
      </c>
      <c r="G14" s="18"/>
    </row>
    <row r="15" spans="1:8">
      <c r="A15" s="165"/>
      <c r="B15" s="143"/>
      <c r="C15" s="143">
        <v>14</v>
      </c>
      <c r="D15" s="89" t="s">
        <v>21</v>
      </c>
      <c r="E15" s="152" t="s">
        <v>213</v>
      </c>
      <c r="G15" s="18"/>
    </row>
    <row r="16" spans="1:8">
      <c r="A16" s="165"/>
      <c r="B16" s="143"/>
      <c r="C16" s="143">
        <v>15</v>
      </c>
      <c r="D16" s="89" t="s">
        <v>22</v>
      </c>
      <c r="E16" s="152" t="s">
        <v>214</v>
      </c>
      <c r="G16" s="18"/>
    </row>
    <row r="17" spans="1:7">
      <c r="A17" s="165"/>
      <c r="B17" s="143"/>
      <c r="C17" s="143">
        <v>16</v>
      </c>
      <c r="D17" s="89" t="s">
        <v>20</v>
      </c>
      <c r="E17" s="152" t="s">
        <v>215</v>
      </c>
      <c r="G17" s="18"/>
    </row>
    <row r="18" spans="1:7">
      <c r="A18" s="165"/>
      <c r="B18" s="143"/>
      <c r="C18" s="143">
        <v>17</v>
      </c>
      <c r="D18" s="89" t="s">
        <v>8</v>
      </c>
      <c r="E18" s="152" t="s">
        <v>8</v>
      </c>
      <c r="G18" s="18"/>
    </row>
    <row r="19" spans="1:7">
      <c r="A19" s="165"/>
      <c r="B19" s="145" t="s">
        <v>270</v>
      </c>
      <c r="C19" s="143">
        <v>18</v>
      </c>
      <c r="D19" s="140" t="s">
        <v>271</v>
      </c>
      <c r="F19" s="152" t="s">
        <v>288</v>
      </c>
      <c r="G19" s="18"/>
    </row>
    <row r="20" spans="1:7">
      <c r="A20" s="165"/>
      <c r="B20" s="145"/>
      <c r="C20" s="143">
        <v>19</v>
      </c>
      <c r="D20" s="140" t="s">
        <v>272</v>
      </c>
      <c r="F20" s="152" t="s">
        <v>288</v>
      </c>
      <c r="G20" s="18"/>
    </row>
    <row r="21" spans="1:7">
      <c r="A21" s="165"/>
      <c r="B21" s="145"/>
      <c r="C21" s="143">
        <v>20</v>
      </c>
      <c r="D21" s="140" t="s">
        <v>273</v>
      </c>
      <c r="F21" s="152" t="s">
        <v>288</v>
      </c>
      <c r="G21" s="18"/>
    </row>
    <row r="22" spans="1:7">
      <c r="A22" s="165"/>
      <c r="B22" s="145"/>
      <c r="C22" s="143">
        <v>21</v>
      </c>
      <c r="D22" s="140" t="s">
        <v>274</v>
      </c>
      <c r="F22" s="152" t="s">
        <v>306</v>
      </c>
      <c r="G22" s="18"/>
    </row>
    <row r="23" spans="1:7">
      <c r="A23" s="165"/>
      <c r="B23" s="145"/>
      <c r="C23" s="143">
        <v>22</v>
      </c>
      <c r="D23" s="140" t="s">
        <v>275</v>
      </c>
      <c r="F23" s="152" t="s">
        <v>306</v>
      </c>
      <c r="G23" s="18"/>
    </row>
    <row r="24" spans="1:7">
      <c r="A24" s="165"/>
      <c r="B24" s="145"/>
      <c r="C24" s="143">
        <v>23</v>
      </c>
      <c r="D24" s="140" t="s">
        <v>276</v>
      </c>
      <c r="F24" s="152" t="s">
        <v>306</v>
      </c>
      <c r="G24" s="18"/>
    </row>
    <row r="25" spans="1:7">
      <c r="A25" s="165"/>
      <c r="B25" s="146" t="s">
        <v>282</v>
      </c>
      <c r="C25" s="143">
        <v>24</v>
      </c>
      <c r="D25" s="92" t="s">
        <v>121</v>
      </c>
      <c r="E25" s="152" t="s">
        <v>289</v>
      </c>
      <c r="G25" s="18"/>
    </row>
    <row r="26" spans="1:7">
      <c r="A26" s="165"/>
      <c r="B26" s="146"/>
      <c r="C26" s="143">
        <v>25</v>
      </c>
      <c r="D26" s="92" t="s">
        <v>279</v>
      </c>
      <c r="E26" s="152" t="s">
        <v>290</v>
      </c>
      <c r="G26" s="18"/>
    </row>
    <row r="27" spans="1:7">
      <c r="A27" s="165"/>
      <c r="B27" s="146"/>
      <c r="C27" s="143">
        <v>26</v>
      </c>
      <c r="D27" s="92" t="s">
        <v>122</v>
      </c>
      <c r="E27" s="152" t="s">
        <v>291</v>
      </c>
      <c r="G27" s="18"/>
    </row>
    <row r="28" spans="1:7">
      <c r="A28" s="165"/>
      <c r="B28" s="147"/>
      <c r="C28" s="143">
        <v>27</v>
      </c>
      <c r="D28" s="93" t="s">
        <v>123</v>
      </c>
      <c r="E28" s="152" t="s">
        <v>295</v>
      </c>
      <c r="G28" s="18"/>
    </row>
    <row r="29" spans="1:7">
      <c r="A29" s="165"/>
      <c r="B29" s="147"/>
      <c r="C29" s="143">
        <v>28</v>
      </c>
      <c r="D29" s="93" t="s">
        <v>280</v>
      </c>
      <c r="E29" s="152" t="s">
        <v>290</v>
      </c>
      <c r="G29" s="18"/>
    </row>
    <row r="30" spans="1:7">
      <c r="A30" s="165"/>
      <c r="B30" s="147"/>
      <c r="C30" s="143">
        <v>29</v>
      </c>
      <c r="D30" s="93" t="s">
        <v>124</v>
      </c>
      <c r="E30" s="152" t="s">
        <v>291</v>
      </c>
      <c r="G30" s="18"/>
    </row>
    <row r="31" spans="1:7">
      <c r="A31" s="165"/>
      <c r="B31" s="148"/>
      <c r="C31" s="143">
        <v>30</v>
      </c>
      <c r="D31" s="94" t="s">
        <v>125</v>
      </c>
      <c r="E31" s="152" t="s">
        <v>296</v>
      </c>
      <c r="G31" s="18"/>
    </row>
    <row r="32" spans="1:7">
      <c r="A32" s="165"/>
      <c r="B32" s="148"/>
      <c r="C32" s="143">
        <v>31</v>
      </c>
      <c r="D32" s="94" t="s">
        <v>281</v>
      </c>
      <c r="E32" s="152" t="s">
        <v>290</v>
      </c>
      <c r="G32" s="18"/>
    </row>
    <row r="33" spans="1:7">
      <c r="A33" s="165"/>
      <c r="B33" s="148"/>
      <c r="C33" s="143">
        <v>32</v>
      </c>
      <c r="D33" s="94" t="s">
        <v>126</v>
      </c>
      <c r="E33" s="152" t="s">
        <v>291</v>
      </c>
      <c r="G33" s="18"/>
    </row>
    <row r="34" spans="1:7">
      <c r="A34" s="166" t="s">
        <v>0</v>
      </c>
      <c r="B34" s="149" t="s">
        <v>283</v>
      </c>
      <c r="C34" s="143">
        <v>33</v>
      </c>
      <c r="D34" s="141" t="s">
        <v>0</v>
      </c>
      <c r="E34" s="152" t="s">
        <v>0</v>
      </c>
    </row>
    <row r="35" spans="1:7">
      <c r="A35" s="166"/>
      <c r="B35" s="149"/>
      <c r="C35" s="143">
        <v>34</v>
      </c>
      <c r="D35" s="142" t="s">
        <v>2</v>
      </c>
      <c r="E35" s="152" t="s">
        <v>292</v>
      </c>
      <c r="F35" s="152" t="s">
        <v>304</v>
      </c>
    </row>
    <row r="36" spans="1:7">
      <c r="A36" s="166"/>
      <c r="B36" s="149"/>
      <c r="C36" s="143">
        <v>35</v>
      </c>
      <c r="D36" s="141" t="s">
        <v>277</v>
      </c>
      <c r="F36" s="152" t="s">
        <v>357</v>
      </c>
    </row>
    <row r="37" spans="1:7">
      <c r="A37" s="166"/>
      <c r="B37" s="149"/>
      <c r="C37" s="143">
        <v>36</v>
      </c>
      <c r="D37" s="141" t="s">
        <v>278</v>
      </c>
      <c r="F37" s="152" t="s">
        <v>357</v>
      </c>
    </row>
    <row r="38" spans="1:7">
      <c r="A38" s="167" t="s">
        <v>23</v>
      </c>
      <c r="B38" s="150" t="s">
        <v>284</v>
      </c>
      <c r="C38" s="143">
        <v>37</v>
      </c>
      <c r="D38" s="95" t="s">
        <v>12</v>
      </c>
      <c r="E38" s="152" t="s">
        <v>12</v>
      </c>
      <c r="F38" s="152" t="s">
        <v>298</v>
      </c>
    </row>
    <row r="39" spans="1:7">
      <c r="A39" s="167"/>
      <c r="B39" s="150"/>
      <c r="C39" s="143">
        <v>38</v>
      </c>
      <c r="D39" s="95" t="s">
        <v>23</v>
      </c>
      <c r="E39" s="152" t="s">
        <v>23</v>
      </c>
      <c r="F39" s="152" t="s">
        <v>299</v>
      </c>
      <c r="G39" s="152" t="s">
        <v>303</v>
      </c>
    </row>
    <row r="40" spans="1:7">
      <c r="A40" s="167"/>
      <c r="B40" s="150"/>
      <c r="C40" s="143">
        <v>39</v>
      </c>
      <c r="D40" s="95" t="s">
        <v>24</v>
      </c>
      <c r="E40" s="152" t="s">
        <v>24</v>
      </c>
      <c r="F40" s="152" t="s">
        <v>300</v>
      </c>
    </row>
    <row r="41" spans="1:7">
      <c r="A41" s="167"/>
      <c r="B41" s="150"/>
      <c r="C41" s="143">
        <v>40</v>
      </c>
      <c r="D41" s="95" t="s">
        <v>13</v>
      </c>
      <c r="E41" s="152" t="s">
        <v>13</v>
      </c>
      <c r="G41" s="152" t="s">
        <v>303</v>
      </c>
    </row>
    <row r="42" spans="1:7">
      <c r="A42" s="167"/>
      <c r="B42" s="151" t="s">
        <v>285</v>
      </c>
      <c r="C42" s="143">
        <v>41</v>
      </c>
      <c r="D42" s="96" t="s">
        <v>25</v>
      </c>
      <c r="E42" s="152" t="s">
        <v>261</v>
      </c>
      <c r="F42" s="152" t="s">
        <v>301</v>
      </c>
    </row>
    <row r="43" spans="1:7">
      <c r="A43" s="167"/>
      <c r="B43" s="151"/>
      <c r="C43" s="143">
        <v>42</v>
      </c>
      <c r="D43" s="96" t="s">
        <v>30</v>
      </c>
      <c r="E43" s="152" t="s">
        <v>260</v>
      </c>
      <c r="F43" s="152" t="s">
        <v>302</v>
      </c>
    </row>
    <row r="44" spans="1:7" ht="15.75">
      <c r="A44" s="163" t="s">
        <v>362</v>
      </c>
      <c r="B44" s="162" t="s">
        <v>358</v>
      </c>
      <c r="C44" s="143">
        <v>43</v>
      </c>
      <c r="D44" s="161" t="s">
        <v>359</v>
      </c>
      <c r="E44" s="152" t="s">
        <v>360</v>
      </c>
      <c r="F44" s="152" t="s">
        <v>361</v>
      </c>
      <c r="G44" s="152" t="s">
        <v>364</v>
      </c>
    </row>
  </sheetData>
  <mergeCells count="3">
    <mergeCell ref="A3:A33"/>
    <mergeCell ref="A34:A37"/>
    <mergeCell ref="A38:A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Q2"/>
  <sheetViews>
    <sheetView zoomScaleNormal="100" workbookViewId="0"/>
  </sheetViews>
  <sheetFormatPr defaultColWidth="20.7109375" defaultRowHeight="15"/>
  <sheetData>
    <row r="1" spans="1:43" s="111" customFormat="1" ht="49.5" customHeight="1">
      <c r="A1" s="110" t="s">
        <v>265</v>
      </c>
      <c r="B1" s="110"/>
      <c r="C1" s="110"/>
      <c r="D1" s="110"/>
      <c r="E1" s="110"/>
      <c r="F1" s="110"/>
      <c r="G1" s="110"/>
      <c r="H1" s="113" t="s">
        <v>268</v>
      </c>
      <c r="I1" s="113"/>
      <c r="J1" s="113"/>
      <c r="K1" s="113"/>
      <c r="L1" s="110" t="s">
        <v>269</v>
      </c>
      <c r="M1" s="110"/>
      <c r="N1" s="110"/>
      <c r="O1" s="110"/>
      <c r="P1" s="110"/>
      <c r="Q1" s="110"/>
      <c r="R1" s="114" t="s">
        <v>270</v>
      </c>
      <c r="S1" s="114"/>
      <c r="T1" s="114"/>
      <c r="U1" s="114"/>
      <c r="V1" s="114"/>
      <c r="W1" s="114"/>
      <c r="X1" s="115" t="s">
        <v>282</v>
      </c>
      <c r="Y1" s="115"/>
      <c r="Z1" s="115"/>
      <c r="AA1" s="116"/>
      <c r="AB1" s="116"/>
      <c r="AC1" s="116"/>
      <c r="AD1" s="117"/>
      <c r="AE1" s="117"/>
      <c r="AF1" s="117"/>
      <c r="AG1" s="118" t="s">
        <v>283</v>
      </c>
      <c r="AH1" s="118"/>
      <c r="AI1" s="118"/>
      <c r="AJ1" s="118"/>
      <c r="AK1" s="137" t="s">
        <v>284</v>
      </c>
      <c r="AL1" s="137"/>
      <c r="AM1" s="137"/>
      <c r="AN1" s="137"/>
      <c r="AO1" s="138" t="s">
        <v>285</v>
      </c>
      <c r="AP1" s="138"/>
      <c r="AQ1" s="158" t="s">
        <v>358</v>
      </c>
    </row>
    <row r="2" spans="1:43" s="20" customFormat="1" ht="36" customHeight="1">
      <c r="A2" s="25" t="s">
        <v>16</v>
      </c>
      <c r="B2" s="109" t="s">
        <v>129</v>
      </c>
      <c r="C2" s="25" t="s">
        <v>310</v>
      </c>
      <c r="D2" s="25" t="s">
        <v>219</v>
      </c>
      <c r="E2" s="25" t="s">
        <v>263</v>
      </c>
      <c r="F2" s="25" t="s">
        <v>264</v>
      </c>
      <c r="G2" s="25" t="s">
        <v>262</v>
      </c>
      <c r="H2" s="112" t="s">
        <v>267</v>
      </c>
      <c r="I2" s="112" t="s">
        <v>6</v>
      </c>
      <c r="J2" s="112" t="s">
        <v>17</v>
      </c>
      <c r="K2" s="112" t="s">
        <v>266</v>
      </c>
      <c r="L2" s="25" t="s">
        <v>18</v>
      </c>
      <c r="M2" s="25" t="s">
        <v>19</v>
      </c>
      <c r="N2" s="25" t="s">
        <v>21</v>
      </c>
      <c r="O2" s="25" t="s">
        <v>22</v>
      </c>
      <c r="P2" s="25" t="s">
        <v>20</v>
      </c>
      <c r="Q2" s="25" t="s">
        <v>8</v>
      </c>
      <c r="R2" s="112" t="s">
        <v>271</v>
      </c>
      <c r="S2" s="112" t="s">
        <v>272</v>
      </c>
      <c r="T2" s="112" t="s">
        <v>273</v>
      </c>
      <c r="U2" s="112" t="s">
        <v>274</v>
      </c>
      <c r="V2" s="112" t="s">
        <v>275</v>
      </c>
      <c r="W2" s="112" t="s">
        <v>276</v>
      </c>
      <c r="X2" s="21" t="s">
        <v>121</v>
      </c>
      <c r="Y2" s="21" t="s">
        <v>279</v>
      </c>
      <c r="Z2" s="21" t="s">
        <v>122</v>
      </c>
      <c r="AA2" s="22" t="s">
        <v>123</v>
      </c>
      <c r="AB2" s="22" t="s">
        <v>280</v>
      </c>
      <c r="AC2" s="22" t="s">
        <v>124</v>
      </c>
      <c r="AD2" s="23" t="s">
        <v>125</v>
      </c>
      <c r="AE2" s="23" t="s">
        <v>281</v>
      </c>
      <c r="AF2" s="23" t="s">
        <v>126</v>
      </c>
      <c r="AG2" s="119" t="s">
        <v>0</v>
      </c>
      <c r="AH2" s="120" t="s">
        <v>2</v>
      </c>
      <c r="AI2" s="119" t="s">
        <v>277</v>
      </c>
      <c r="AJ2" s="119" t="s">
        <v>278</v>
      </c>
      <c r="AK2" s="24" t="s">
        <v>12</v>
      </c>
      <c r="AL2" s="24" t="s">
        <v>23</v>
      </c>
      <c r="AM2" s="24" t="s">
        <v>24</v>
      </c>
      <c r="AN2" s="24" t="s">
        <v>13</v>
      </c>
      <c r="AO2" s="30" t="s">
        <v>25</v>
      </c>
      <c r="AP2" s="30" t="s">
        <v>30</v>
      </c>
      <c r="AQ2" s="159" t="s">
        <v>359</v>
      </c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AQ69"/>
  <sheetViews>
    <sheetView zoomScaleNormal="100" workbookViewId="0"/>
  </sheetViews>
  <sheetFormatPr defaultColWidth="20.7109375" defaultRowHeight="15"/>
  <sheetData>
    <row r="1" spans="1:43" ht="33" customHeight="1">
      <c r="A1" s="103"/>
      <c r="B1" s="103"/>
      <c r="C1" s="103"/>
      <c r="D1" s="104" t="s">
        <v>220</v>
      </c>
    </row>
    <row r="2" spans="1:43" s="111" customFormat="1" ht="49.5" customHeight="1">
      <c r="A2" s="110" t="s">
        <v>265</v>
      </c>
      <c r="B2" s="110"/>
      <c r="C2" s="110"/>
      <c r="D2" s="110"/>
      <c r="E2" s="110"/>
      <c r="F2" s="110"/>
      <c r="G2" s="110"/>
      <c r="H2" s="113" t="s">
        <v>268</v>
      </c>
      <c r="I2" s="113"/>
      <c r="J2" s="113"/>
      <c r="K2" s="113"/>
      <c r="L2" s="110" t="s">
        <v>269</v>
      </c>
      <c r="M2" s="110"/>
      <c r="N2" s="110"/>
      <c r="O2" s="110"/>
      <c r="P2" s="110"/>
      <c r="Q2" s="110"/>
      <c r="R2" s="114" t="s">
        <v>270</v>
      </c>
      <c r="S2" s="114"/>
      <c r="T2" s="114"/>
      <c r="U2" s="114"/>
      <c r="V2" s="114"/>
      <c r="W2" s="114"/>
      <c r="X2" s="115" t="s">
        <v>282</v>
      </c>
      <c r="Y2" s="115"/>
      <c r="Z2" s="115"/>
      <c r="AA2" s="116"/>
      <c r="AB2" s="116"/>
      <c r="AC2" s="116"/>
      <c r="AD2" s="117"/>
      <c r="AE2" s="117"/>
      <c r="AF2" s="117"/>
      <c r="AG2" s="118" t="s">
        <v>283</v>
      </c>
      <c r="AH2" s="118"/>
      <c r="AI2" s="118"/>
      <c r="AJ2" s="118"/>
      <c r="AK2" s="137" t="s">
        <v>284</v>
      </c>
      <c r="AL2" s="137"/>
      <c r="AM2" s="137"/>
      <c r="AN2" s="137"/>
      <c r="AO2" s="138" t="s">
        <v>285</v>
      </c>
      <c r="AP2" s="138"/>
      <c r="AQ2" s="158" t="s">
        <v>358</v>
      </c>
    </row>
    <row r="3" spans="1:43" s="20" customFormat="1" ht="36" customHeight="1" thickBot="1">
      <c r="A3" s="25" t="s">
        <v>16</v>
      </c>
      <c r="B3" s="109" t="s">
        <v>129</v>
      </c>
      <c r="C3" s="25" t="s">
        <v>310</v>
      </c>
      <c r="D3" s="25" t="s">
        <v>219</v>
      </c>
      <c r="E3" s="25" t="s">
        <v>263</v>
      </c>
      <c r="F3" s="25" t="s">
        <v>264</v>
      </c>
      <c r="G3" s="25" t="s">
        <v>262</v>
      </c>
      <c r="H3" s="112" t="s">
        <v>267</v>
      </c>
      <c r="I3" s="112" t="s">
        <v>6</v>
      </c>
      <c r="J3" s="112" t="s">
        <v>17</v>
      </c>
      <c r="K3" s="112" t="s">
        <v>266</v>
      </c>
      <c r="L3" s="25" t="s">
        <v>18</v>
      </c>
      <c r="M3" s="25" t="s">
        <v>19</v>
      </c>
      <c r="N3" s="25" t="s">
        <v>21</v>
      </c>
      <c r="O3" s="25" t="s">
        <v>22</v>
      </c>
      <c r="P3" s="25" t="s">
        <v>20</v>
      </c>
      <c r="Q3" s="25" t="s">
        <v>8</v>
      </c>
      <c r="R3" s="112" t="s">
        <v>271</v>
      </c>
      <c r="S3" s="112" t="s">
        <v>272</v>
      </c>
      <c r="T3" s="112" t="s">
        <v>273</v>
      </c>
      <c r="U3" s="112" t="s">
        <v>274</v>
      </c>
      <c r="V3" s="112" t="s">
        <v>275</v>
      </c>
      <c r="W3" s="112" t="s">
        <v>276</v>
      </c>
      <c r="X3" s="21" t="s">
        <v>121</v>
      </c>
      <c r="Y3" s="21" t="s">
        <v>279</v>
      </c>
      <c r="Z3" s="21" t="s">
        <v>122</v>
      </c>
      <c r="AA3" s="22" t="s">
        <v>123</v>
      </c>
      <c r="AB3" s="22" t="s">
        <v>280</v>
      </c>
      <c r="AC3" s="22" t="s">
        <v>124</v>
      </c>
      <c r="AD3" s="23" t="s">
        <v>125</v>
      </c>
      <c r="AE3" s="23" t="s">
        <v>281</v>
      </c>
      <c r="AF3" s="23" t="s">
        <v>126</v>
      </c>
      <c r="AG3" s="119" t="s">
        <v>0</v>
      </c>
      <c r="AH3" s="120" t="s">
        <v>2</v>
      </c>
      <c r="AI3" s="119" t="s">
        <v>277</v>
      </c>
      <c r="AJ3" s="119" t="s">
        <v>278</v>
      </c>
      <c r="AK3" s="24" t="s">
        <v>12</v>
      </c>
      <c r="AL3" s="24" t="s">
        <v>23</v>
      </c>
      <c r="AM3" s="24" t="s">
        <v>24</v>
      </c>
      <c r="AN3" s="24" t="s">
        <v>13</v>
      </c>
      <c r="AO3" s="30" t="s">
        <v>25</v>
      </c>
      <c r="AP3" s="30" t="s">
        <v>30</v>
      </c>
      <c r="AQ3" s="159" t="s">
        <v>359</v>
      </c>
    </row>
    <row r="4" spans="1:43" s="101" customFormat="1" ht="15.75" customHeight="1" thickTop="1" thickBot="1">
      <c r="A4" s="90">
        <f>IF(3:3="RecordNo",1,A3+1)</f>
        <v>1</v>
      </c>
      <c r="B4" s="155"/>
      <c r="C4" s="91" t="str">
        <f>IF(OR(D4="Yes", E4="Yes", ISBLANK(AL4)=FALSE),"Yes", "No")</f>
        <v>Yes</v>
      </c>
      <c r="D4" s="91" t="s">
        <v>128</v>
      </c>
      <c r="E4" s="156" t="s">
        <v>127</v>
      </c>
      <c r="F4" s="97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  <c r="AG4" s="90"/>
      <c r="AH4" s="90"/>
      <c r="AI4" s="90"/>
      <c r="AJ4" s="90"/>
      <c r="AK4" s="90"/>
      <c r="AL4" s="90"/>
      <c r="AM4" s="90"/>
      <c r="AN4" s="90"/>
      <c r="AO4" s="100"/>
      <c r="AP4" s="100"/>
      <c r="AQ4" s="160">
        <v>1</v>
      </c>
    </row>
    <row r="5" spans="1:43" ht="15.75" thickTop="1">
      <c r="A5" s="26">
        <f>A4+1</f>
        <v>2</v>
      </c>
      <c r="B5" s="4"/>
      <c r="C5" s="53" t="str">
        <f t="shared" ref="C5:C68" si="0">IF(OR(D5="Yes", E5="Yes", ISBLANK(AL5)=FALSE),"Yes", "No")</f>
        <v>No</v>
      </c>
      <c r="D5" s="102" t="s">
        <v>127</v>
      </c>
      <c r="E5" s="51" t="s">
        <v>127</v>
      </c>
      <c r="F5" s="102"/>
      <c r="G5" s="102"/>
      <c r="H5" s="19"/>
      <c r="I5" s="19"/>
      <c r="J5" s="19"/>
      <c r="K5" s="19"/>
      <c r="L5" s="26"/>
      <c r="M5" s="26"/>
      <c r="N5" s="26"/>
      <c r="O5" s="26"/>
      <c r="P5" s="26"/>
      <c r="Q5" s="26"/>
      <c r="R5" s="18"/>
      <c r="S5" s="18"/>
      <c r="T5" s="18"/>
      <c r="U5" s="18"/>
      <c r="V5" s="18"/>
      <c r="W5" s="18"/>
      <c r="X5" s="27"/>
      <c r="Y5" s="27"/>
      <c r="Z5" s="27"/>
      <c r="AA5" s="28"/>
      <c r="AB5" s="28"/>
      <c r="AC5" s="28"/>
      <c r="AD5" s="29"/>
      <c r="AE5" s="29"/>
      <c r="AF5" s="29"/>
      <c r="AG5" s="5" t="s">
        <v>5</v>
      </c>
      <c r="AH5" s="51" t="s">
        <v>127</v>
      </c>
      <c r="AI5" s="5"/>
      <c r="AJ5" s="5"/>
      <c r="AK5" s="5"/>
      <c r="AL5" s="5"/>
      <c r="AM5" s="5"/>
      <c r="AN5" s="5"/>
      <c r="AO5" s="31" t="e">
        <f t="shared" ref="AO5:AO11" ca="1" si="1">VLOOKUP($AL5,RecodeLivelih,3,FALSE)</f>
        <v>#N/A</v>
      </c>
      <c r="AP5" s="31" t="e">
        <f t="shared" ref="AP5:AP11" ca="1" si="2">VLOOKUP($AN5,RecRecodLivelih,3,FALSE)</f>
        <v>#N/A</v>
      </c>
      <c r="AQ5" s="160">
        <v>1</v>
      </c>
    </row>
    <row r="6" spans="1:43">
      <c r="A6" s="26">
        <f t="shared" ref="A6:A68" si="3">A5+1</f>
        <v>3</v>
      </c>
      <c r="B6" s="4"/>
      <c r="C6" s="53" t="str">
        <f t="shared" si="0"/>
        <v>No</v>
      </c>
      <c r="D6" s="102" t="s">
        <v>127</v>
      </c>
      <c r="E6" s="51" t="s">
        <v>127</v>
      </c>
      <c r="F6" s="102"/>
      <c r="G6" s="102"/>
      <c r="H6" s="19"/>
      <c r="I6" s="19"/>
      <c r="J6" s="19"/>
      <c r="K6" s="19"/>
      <c r="L6" s="26"/>
      <c r="M6" s="26"/>
      <c r="N6" s="26"/>
      <c r="O6" s="26"/>
      <c r="P6" s="26"/>
      <c r="Q6" s="26"/>
      <c r="R6" s="18"/>
      <c r="S6" s="18"/>
      <c r="T6" s="18"/>
      <c r="U6" s="18"/>
      <c r="V6" s="18"/>
      <c r="W6" s="18"/>
      <c r="X6" s="27"/>
      <c r="Y6" s="27"/>
      <c r="Z6" s="27"/>
      <c r="AA6" s="28"/>
      <c r="AB6" s="28"/>
      <c r="AC6" s="28"/>
      <c r="AD6" s="29"/>
      <c r="AE6" s="29"/>
      <c r="AF6" s="29"/>
      <c r="AG6" s="5" t="s">
        <v>5</v>
      </c>
      <c r="AH6" s="51" t="s">
        <v>127</v>
      </c>
      <c r="AI6" s="5"/>
      <c r="AJ6" s="5"/>
      <c r="AK6" s="5"/>
      <c r="AL6" s="5"/>
      <c r="AM6" s="5"/>
      <c r="AN6" s="5"/>
      <c r="AO6" s="31" t="e">
        <f t="shared" ca="1" si="1"/>
        <v>#N/A</v>
      </c>
      <c r="AP6" s="31" t="e">
        <f t="shared" ca="1" si="2"/>
        <v>#N/A</v>
      </c>
      <c r="AQ6" s="160">
        <v>1</v>
      </c>
    </row>
    <row r="7" spans="1:43">
      <c r="A7" s="26">
        <f t="shared" si="3"/>
        <v>4</v>
      </c>
      <c r="B7" s="4"/>
      <c r="C7" s="53" t="str">
        <f t="shared" si="0"/>
        <v>No</v>
      </c>
      <c r="D7" s="102" t="s">
        <v>127</v>
      </c>
      <c r="E7" s="51" t="s">
        <v>127</v>
      </c>
      <c r="F7" s="102"/>
      <c r="G7" s="102"/>
      <c r="H7" s="19"/>
      <c r="I7" s="19"/>
      <c r="J7" s="19"/>
      <c r="K7" s="19"/>
      <c r="L7" s="26"/>
      <c r="M7" s="26"/>
      <c r="N7" s="26"/>
      <c r="O7" s="26"/>
      <c r="P7" s="26"/>
      <c r="Q7" s="26"/>
      <c r="R7" s="18"/>
      <c r="S7" s="18"/>
      <c r="T7" s="18"/>
      <c r="U7" s="18"/>
      <c r="V7" s="18"/>
      <c r="W7" s="18"/>
      <c r="X7" s="27"/>
      <c r="Y7" s="27"/>
      <c r="Z7" s="27"/>
      <c r="AA7" s="28"/>
      <c r="AB7" s="28"/>
      <c r="AC7" s="28"/>
      <c r="AD7" s="29"/>
      <c r="AE7" s="29"/>
      <c r="AF7" s="29"/>
      <c r="AG7" s="5" t="s">
        <v>5</v>
      </c>
      <c r="AH7" s="51" t="s">
        <v>127</v>
      </c>
      <c r="AI7" s="5"/>
      <c r="AJ7" s="5"/>
      <c r="AK7" s="5"/>
      <c r="AL7" s="5"/>
      <c r="AM7" s="5"/>
      <c r="AN7" s="5"/>
      <c r="AO7" s="31" t="e">
        <f t="shared" ca="1" si="1"/>
        <v>#N/A</v>
      </c>
      <c r="AP7" s="31" t="e">
        <f t="shared" ca="1" si="2"/>
        <v>#N/A</v>
      </c>
      <c r="AQ7" s="160">
        <v>1</v>
      </c>
    </row>
    <row r="8" spans="1:43">
      <c r="A8" s="26">
        <f t="shared" si="3"/>
        <v>5</v>
      </c>
      <c r="B8" s="4"/>
      <c r="C8" s="53" t="str">
        <f t="shared" si="0"/>
        <v>No</v>
      </c>
      <c r="D8" s="102" t="s">
        <v>127</v>
      </c>
      <c r="E8" s="51" t="s">
        <v>127</v>
      </c>
      <c r="F8" s="102"/>
      <c r="G8" s="102"/>
      <c r="H8" s="19"/>
      <c r="I8" s="19"/>
      <c r="J8" s="19"/>
      <c r="K8" s="19"/>
      <c r="L8" s="26"/>
      <c r="M8" s="26"/>
      <c r="N8" s="26"/>
      <c r="O8" s="26"/>
      <c r="P8" s="26"/>
      <c r="Q8" s="26"/>
      <c r="R8" s="18"/>
      <c r="S8" s="18"/>
      <c r="T8" s="18"/>
      <c r="U8" s="18"/>
      <c r="V8" s="18"/>
      <c r="W8" s="18"/>
      <c r="X8" s="27"/>
      <c r="Y8" s="27"/>
      <c r="Z8" s="27"/>
      <c r="AA8" s="28"/>
      <c r="AB8" s="28"/>
      <c r="AC8" s="28"/>
      <c r="AD8" s="29"/>
      <c r="AE8" s="29"/>
      <c r="AF8" s="29"/>
      <c r="AG8" s="5" t="s">
        <v>5</v>
      </c>
      <c r="AH8" s="51" t="s">
        <v>127</v>
      </c>
      <c r="AI8" s="5"/>
      <c r="AJ8" s="5"/>
      <c r="AK8" s="5"/>
      <c r="AL8" s="5"/>
      <c r="AM8" s="5"/>
      <c r="AN8" s="5"/>
      <c r="AO8" s="31" t="e">
        <f t="shared" ca="1" si="1"/>
        <v>#N/A</v>
      </c>
      <c r="AP8" s="31" t="e">
        <f t="shared" ca="1" si="2"/>
        <v>#N/A</v>
      </c>
      <c r="AQ8" s="160">
        <v>1</v>
      </c>
    </row>
    <row r="9" spans="1:43">
      <c r="A9" s="26">
        <f t="shared" si="3"/>
        <v>6</v>
      </c>
      <c r="B9" s="4"/>
      <c r="C9" s="53" t="str">
        <f t="shared" si="0"/>
        <v>No</v>
      </c>
      <c r="D9" s="102" t="s">
        <v>127</v>
      </c>
      <c r="E9" s="51" t="s">
        <v>127</v>
      </c>
      <c r="F9" s="102"/>
      <c r="G9" s="102"/>
      <c r="H9" s="19"/>
      <c r="I9" s="19"/>
      <c r="J9" s="19"/>
      <c r="K9" s="19"/>
      <c r="L9" s="26"/>
      <c r="M9" s="26"/>
      <c r="N9" s="26"/>
      <c r="O9" s="26"/>
      <c r="P9" s="26"/>
      <c r="Q9" s="26"/>
      <c r="R9" s="18"/>
      <c r="S9" s="18"/>
      <c r="T9" s="18"/>
      <c r="U9" s="18"/>
      <c r="V9" s="18"/>
      <c r="W9" s="18"/>
      <c r="X9" s="27"/>
      <c r="Y9" s="27"/>
      <c r="Z9" s="27"/>
      <c r="AA9" s="28"/>
      <c r="AB9" s="28"/>
      <c r="AC9" s="28"/>
      <c r="AD9" s="29"/>
      <c r="AE9" s="29"/>
      <c r="AF9" s="29"/>
      <c r="AG9" s="5" t="s">
        <v>5</v>
      </c>
      <c r="AH9" s="51" t="s">
        <v>127</v>
      </c>
      <c r="AI9" s="5"/>
      <c r="AJ9" s="5"/>
      <c r="AK9" s="5"/>
      <c r="AL9" s="5"/>
      <c r="AM9" s="5"/>
      <c r="AN9" s="5"/>
      <c r="AO9" s="31" t="e">
        <f t="shared" ca="1" si="1"/>
        <v>#N/A</v>
      </c>
      <c r="AP9" s="31" t="e">
        <f t="shared" ca="1" si="2"/>
        <v>#N/A</v>
      </c>
      <c r="AQ9" s="160">
        <v>1</v>
      </c>
    </row>
    <row r="10" spans="1:43">
      <c r="A10" s="26">
        <f t="shared" si="3"/>
        <v>7</v>
      </c>
      <c r="B10" s="4"/>
      <c r="C10" s="53" t="str">
        <f t="shared" si="0"/>
        <v>No</v>
      </c>
      <c r="D10" s="102" t="s">
        <v>127</v>
      </c>
      <c r="E10" s="51" t="s">
        <v>127</v>
      </c>
      <c r="F10" s="102"/>
      <c r="G10" s="102"/>
      <c r="H10" s="19"/>
      <c r="I10" s="19"/>
      <c r="J10" s="19"/>
      <c r="K10" s="19"/>
      <c r="L10" s="26"/>
      <c r="M10" s="26"/>
      <c r="N10" s="26"/>
      <c r="O10" s="26"/>
      <c r="P10" s="26"/>
      <c r="Q10" s="26"/>
      <c r="R10" s="18"/>
      <c r="S10" s="18"/>
      <c r="T10" s="18"/>
      <c r="U10" s="18"/>
      <c r="V10" s="18"/>
      <c r="W10" s="18"/>
      <c r="X10" s="27"/>
      <c r="Y10" s="27"/>
      <c r="Z10" s="27"/>
      <c r="AA10" s="28"/>
      <c r="AB10" s="28"/>
      <c r="AC10" s="28"/>
      <c r="AD10" s="29"/>
      <c r="AE10" s="29"/>
      <c r="AF10" s="29"/>
      <c r="AG10" s="5" t="s">
        <v>5</v>
      </c>
      <c r="AH10" s="51" t="s">
        <v>127</v>
      </c>
      <c r="AI10" s="5"/>
      <c r="AJ10" s="5"/>
      <c r="AK10" s="5"/>
      <c r="AL10" s="5"/>
      <c r="AM10" s="5"/>
      <c r="AN10" s="5"/>
      <c r="AO10" s="31" t="e">
        <f t="shared" ca="1" si="1"/>
        <v>#N/A</v>
      </c>
      <c r="AP10" s="31" t="e">
        <f t="shared" ca="1" si="2"/>
        <v>#N/A</v>
      </c>
      <c r="AQ10" s="160">
        <v>1</v>
      </c>
    </row>
    <row r="11" spans="1:43" ht="15.75" thickBot="1">
      <c r="A11" s="26">
        <f t="shared" si="3"/>
        <v>8</v>
      </c>
      <c r="B11" s="4"/>
      <c r="C11" s="53" t="str">
        <f t="shared" si="0"/>
        <v>No</v>
      </c>
      <c r="D11" s="102" t="s">
        <v>127</v>
      </c>
      <c r="E11" s="51" t="s">
        <v>127</v>
      </c>
      <c r="F11" s="102"/>
      <c r="G11" s="102"/>
      <c r="H11" s="19"/>
      <c r="I11" s="19"/>
      <c r="J11" s="19"/>
      <c r="K11" s="19"/>
      <c r="L11" s="26"/>
      <c r="M11" s="26"/>
      <c r="N11" s="26"/>
      <c r="O11" s="26"/>
      <c r="P11" s="26"/>
      <c r="Q11" s="26"/>
      <c r="R11" s="18"/>
      <c r="S11" s="18"/>
      <c r="T11" s="18"/>
      <c r="U11" s="18"/>
      <c r="V11" s="18"/>
      <c r="W11" s="18"/>
      <c r="X11" s="27"/>
      <c r="Y11" s="27"/>
      <c r="Z11" s="27"/>
      <c r="AA11" s="28"/>
      <c r="AB11" s="28"/>
      <c r="AC11" s="28"/>
      <c r="AD11" s="29"/>
      <c r="AE11" s="29"/>
      <c r="AF11" s="29"/>
      <c r="AG11" s="5" t="s">
        <v>5</v>
      </c>
      <c r="AH11" s="51" t="s">
        <v>127</v>
      </c>
      <c r="AI11" s="5"/>
      <c r="AJ11" s="5"/>
      <c r="AK11" s="5"/>
      <c r="AL11" s="5"/>
      <c r="AM11" s="5"/>
      <c r="AN11" s="5"/>
      <c r="AO11" s="31" t="e">
        <f t="shared" ca="1" si="1"/>
        <v>#N/A</v>
      </c>
      <c r="AP11" s="31" t="e">
        <f t="shared" ca="1" si="2"/>
        <v>#N/A</v>
      </c>
      <c r="AQ11" s="160">
        <v>1</v>
      </c>
    </row>
    <row r="12" spans="1:43" ht="16.5" thickTop="1" thickBot="1">
      <c r="A12" s="26">
        <f t="shared" si="3"/>
        <v>9</v>
      </c>
      <c r="B12" s="4"/>
      <c r="C12" s="53" t="str">
        <f t="shared" si="0"/>
        <v>Yes</v>
      </c>
      <c r="D12" s="102" t="s">
        <v>127</v>
      </c>
      <c r="E12" s="52" t="s">
        <v>128</v>
      </c>
      <c r="F12" s="102"/>
      <c r="G12" s="102"/>
      <c r="H12" s="19"/>
      <c r="I12" s="19"/>
      <c r="J12" s="19"/>
      <c r="K12" s="19"/>
      <c r="L12" s="26"/>
      <c r="M12" s="26"/>
      <c r="N12" s="26"/>
      <c r="O12" s="26"/>
      <c r="P12" s="26"/>
      <c r="Q12" s="26"/>
      <c r="R12" s="18"/>
      <c r="S12" s="18"/>
      <c r="T12" s="18"/>
      <c r="U12" s="18"/>
      <c r="V12" s="18"/>
      <c r="W12" s="18"/>
      <c r="X12" s="27"/>
      <c r="Y12" s="27"/>
      <c r="Z12" s="27"/>
      <c r="AA12" s="28"/>
      <c r="AB12" s="28"/>
      <c r="AC12" s="28"/>
      <c r="AD12" s="29"/>
      <c r="AE12" s="29"/>
      <c r="AF12" s="29"/>
      <c r="AG12" s="10" t="s">
        <v>5</v>
      </c>
      <c r="AH12" s="52" t="s">
        <v>128</v>
      </c>
      <c r="AI12" s="121"/>
      <c r="AJ12" s="122"/>
      <c r="AK12" s="10"/>
      <c r="AL12" s="10" t="s">
        <v>2</v>
      </c>
      <c r="AM12" s="10"/>
      <c r="AN12" s="10"/>
      <c r="AO12" s="32" t="s">
        <v>2</v>
      </c>
      <c r="AP12" s="32"/>
      <c r="AQ12" s="160">
        <v>1</v>
      </c>
    </row>
    <row r="13" spans="1:43" ht="15.75" thickTop="1">
      <c r="A13" s="26">
        <f t="shared" si="3"/>
        <v>10</v>
      </c>
      <c r="B13" s="4"/>
      <c r="C13" s="53" t="str">
        <f t="shared" si="0"/>
        <v>No</v>
      </c>
      <c r="D13" s="102" t="s">
        <v>127</v>
      </c>
      <c r="E13" s="53" t="s">
        <v>127</v>
      </c>
      <c r="F13" s="102"/>
      <c r="G13" s="102"/>
      <c r="H13" s="19"/>
      <c r="I13" s="19"/>
      <c r="J13" s="19"/>
      <c r="K13" s="19"/>
      <c r="L13" s="26"/>
      <c r="M13" s="26"/>
      <c r="N13" s="26"/>
      <c r="O13" s="26"/>
      <c r="P13" s="26"/>
      <c r="Q13" s="26"/>
      <c r="R13" s="18"/>
      <c r="S13" s="18"/>
      <c r="T13" s="18"/>
      <c r="U13" s="18"/>
      <c r="V13" s="18"/>
      <c r="W13" s="18"/>
      <c r="X13" s="27"/>
      <c r="Y13" s="27"/>
      <c r="Z13" s="27"/>
      <c r="AA13" s="28"/>
      <c r="AB13" s="28"/>
      <c r="AC13" s="28"/>
      <c r="AD13" s="29"/>
      <c r="AE13" s="29"/>
      <c r="AF13" s="29"/>
      <c r="AG13" s="4" t="s">
        <v>4</v>
      </c>
      <c r="AH13" s="53" t="s">
        <v>127</v>
      </c>
      <c r="AI13" s="4"/>
      <c r="AJ13" s="4"/>
      <c r="AK13" s="4"/>
      <c r="AL13" s="4"/>
      <c r="AM13" s="4"/>
      <c r="AN13" s="4"/>
      <c r="AO13" s="33" t="e">
        <f t="shared" ref="AO13:AO19" ca="1" si="4">VLOOKUP($AL13,RecodeWASH,3,FALSE)</f>
        <v>#N/A</v>
      </c>
      <c r="AP13" s="33" t="e">
        <f t="shared" ref="AP13:AP19" ca="1" si="5">VLOOKUP($AN13,RecRecodWASH,3,FALSE)</f>
        <v>#N/A</v>
      </c>
      <c r="AQ13" s="160">
        <v>1</v>
      </c>
    </row>
    <row r="14" spans="1:43">
      <c r="A14" s="26">
        <f t="shared" si="3"/>
        <v>11</v>
      </c>
      <c r="B14" s="4"/>
      <c r="C14" s="53" t="str">
        <f t="shared" si="0"/>
        <v>No</v>
      </c>
      <c r="D14" s="102" t="s">
        <v>127</v>
      </c>
      <c r="E14" s="53" t="s">
        <v>127</v>
      </c>
      <c r="F14" s="102"/>
      <c r="G14" s="102"/>
      <c r="H14" s="19"/>
      <c r="I14" s="19"/>
      <c r="J14" s="19"/>
      <c r="K14" s="19"/>
      <c r="L14" s="26"/>
      <c r="M14" s="26"/>
      <c r="N14" s="26"/>
      <c r="O14" s="26"/>
      <c r="P14" s="26"/>
      <c r="Q14" s="26"/>
      <c r="R14" s="18"/>
      <c r="S14" s="18"/>
      <c r="T14" s="18"/>
      <c r="U14" s="18"/>
      <c r="V14" s="18"/>
      <c r="W14" s="18"/>
      <c r="X14" s="27"/>
      <c r="Y14" s="27"/>
      <c r="Z14" s="27"/>
      <c r="AA14" s="28"/>
      <c r="AB14" s="28"/>
      <c r="AC14" s="28"/>
      <c r="AD14" s="29"/>
      <c r="AE14" s="29"/>
      <c r="AF14" s="29"/>
      <c r="AG14" s="4" t="s">
        <v>4</v>
      </c>
      <c r="AH14" s="53" t="s">
        <v>127</v>
      </c>
      <c r="AI14" s="4"/>
      <c r="AJ14" s="4"/>
      <c r="AK14" s="4"/>
      <c r="AL14" s="4"/>
      <c r="AM14" s="4"/>
      <c r="AN14" s="4"/>
      <c r="AO14" s="33" t="e">
        <f t="shared" ca="1" si="4"/>
        <v>#N/A</v>
      </c>
      <c r="AP14" s="33" t="e">
        <f t="shared" ca="1" si="5"/>
        <v>#N/A</v>
      </c>
      <c r="AQ14" s="160">
        <v>1</v>
      </c>
    </row>
    <row r="15" spans="1:43">
      <c r="A15" s="26">
        <f t="shared" si="3"/>
        <v>12</v>
      </c>
      <c r="B15" s="4"/>
      <c r="C15" s="53" t="str">
        <f t="shared" si="0"/>
        <v>No</v>
      </c>
      <c r="D15" s="102" t="s">
        <v>127</v>
      </c>
      <c r="E15" s="53" t="s">
        <v>127</v>
      </c>
      <c r="F15" s="102"/>
      <c r="G15" s="102"/>
      <c r="H15" s="19"/>
      <c r="I15" s="19"/>
      <c r="J15" s="19"/>
      <c r="K15" s="19"/>
      <c r="L15" s="26"/>
      <c r="M15" s="26"/>
      <c r="N15" s="26"/>
      <c r="O15" s="26"/>
      <c r="P15" s="26"/>
      <c r="Q15" s="26"/>
      <c r="R15" s="18"/>
      <c r="S15" s="18"/>
      <c r="T15" s="18"/>
      <c r="U15" s="18"/>
      <c r="V15" s="18"/>
      <c r="W15" s="18"/>
      <c r="X15" s="27"/>
      <c r="Y15" s="27"/>
      <c r="Z15" s="27"/>
      <c r="AA15" s="28"/>
      <c r="AB15" s="28"/>
      <c r="AC15" s="28"/>
      <c r="AD15" s="29"/>
      <c r="AE15" s="29"/>
      <c r="AF15" s="29"/>
      <c r="AG15" s="4" t="s">
        <v>4</v>
      </c>
      <c r="AH15" s="53" t="s">
        <v>127</v>
      </c>
      <c r="AI15" s="4"/>
      <c r="AJ15" s="4"/>
      <c r="AK15" s="4"/>
      <c r="AL15" s="4"/>
      <c r="AM15" s="4"/>
      <c r="AN15" s="4"/>
      <c r="AO15" s="33" t="e">
        <f t="shared" ca="1" si="4"/>
        <v>#N/A</v>
      </c>
      <c r="AP15" s="33" t="e">
        <f t="shared" ca="1" si="5"/>
        <v>#N/A</v>
      </c>
      <c r="AQ15" s="160">
        <v>1</v>
      </c>
    </row>
    <row r="16" spans="1:43">
      <c r="A16" s="26">
        <f t="shared" si="3"/>
        <v>13</v>
      </c>
      <c r="B16" s="4"/>
      <c r="C16" s="53" t="str">
        <f t="shared" si="0"/>
        <v>No</v>
      </c>
      <c r="D16" s="102" t="s">
        <v>127</v>
      </c>
      <c r="E16" s="53" t="s">
        <v>127</v>
      </c>
      <c r="F16" s="102"/>
      <c r="G16" s="102"/>
      <c r="H16" s="19"/>
      <c r="I16" s="19"/>
      <c r="J16" s="19"/>
      <c r="K16" s="19"/>
      <c r="L16" s="26"/>
      <c r="M16" s="26"/>
      <c r="N16" s="26"/>
      <c r="O16" s="26"/>
      <c r="P16" s="26"/>
      <c r="Q16" s="26"/>
      <c r="R16" s="18"/>
      <c r="S16" s="18"/>
      <c r="T16" s="18"/>
      <c r="U16" s="18"/>
      <c r="V16" s="18"/>
      <c r="W16" s="18"/>
      <c r="X16" s="27"/>
      <c r="Y16" s="27"/>
      <c r="Z16" s="27"/>
      <c r="AA16" s="28"/>
      <c r="AB16" s="28"/>
      <c r="AC16" s="28"/>
      <c r="AD16" s="29"/>
      <c r="AE16" s="29"/>
      <c r="AF16" s="29"/>
      <c r="AG16" s="4" t="s">
        <v>4</v>
      </c>
      <c r="AH16" s="53" t="s">
        <v>127</v>
      </c>
      <c r="AI16" s="4"/>
      <c r="AJ16" s="4"/>
      <c r="AK16" s="4"/>
      <c r="AL16" s="4"/>
      <c r="AM16" s="4"/>
      <c r="AN16" s="4"/>
      <c r="AO16" s="33" t="e">
        <f t="shared" ca="1" si="4"/>
        <v>#N/A</v>
      </c>
      <c r="AP16" s="33" t="e">
        <f t="shared" ca="1" si="5"/>
        <v>#N/A</v>
      </c>
      <c r="AQ16" s="160">
        <v>1</v>
      </c>
    </row>
    <row r="17" spans="1:43">
      <c r="A17" s="26">
        <f t="shared" si="3"/>
        <v>14</v>
      </c>
      <c r="B17" s="4"/>
      <c r="C17" s="53" t="str">
        <f t="shared" si="0"/>
        <v>No</v>
      </c>
      <c r="D17" s="102" t="s">
        <v>127</v>
      </c>
      <c r="E17" s="53" t="s">
        <v>127</v>
      </c>
      <c r="F17" s="102"/>
      <c r="G17" s="102"/>
      <c r="H17" s="19"/>
      <c r="I17" s="19"/>
      <c r="J17" s="19"/>
      <c r="K17" s="19"/>
      <c r="L17" s="26"/>
      <c r="M17" s="26"/>
      <c r="N17" s="26"/>
      <c r="O17" s="26"/>
      <c r="P17" s="26"/>
      <c r="Q17" s="26"/>
      <c r="R17" s="18"/>
      <c r="S17" s="18"/>
      <c r="T17" s="18"/>
      <c r="U17" s="18"/>
      <c r="V17" s="18"/>
      <c r="W17" s="18"/>
      <c r="X17" s="27"/>
      <c r="Y17" s="27"/>
      <c r="Z17" s="27"/>
      <c r="AA17" s="28"/>
      <c r="AB17" s="28"/>
      <c r="AC17" s="28"/>
      <c r="AD17" s="29"/>
      <c r="AE17" s="29"/>
      <c r="AF17" s="29"/>
      <c r="AG17" s="4" t="s">
        <v>4</v>
      </c>
      <c r="AH17" s="53" t="s">
        <v>127</v>
      </c>
      <c r="AI17" s="4"/>
      <c r="AJ17" s="4"/>
      <c r="AK17" s="4"/>
      <c r="AL17" s="4"/>
      <c r="AM17" s="4"/>
      <c r="AN17" s="4"/>
      <c r="AO17" s="33" t="e">
        <f t="shared" ca="1" si="4"/>
        <v>#N/A</v>
      </c>
      <c r="AP17" s="33" t="e">
        <f t="shared" ca="1" si="5"/>
        <v>#N/A</v>
      </c>
      <c r="AQ17" s="160">
        <v>1</v>
      </c>
    </row>
    <row r="18" spans="1:43">
      <c r="A18" s="26">
        <f t="shared" si="3"/>
        <v>15</v>
      </c>
      <c r="B18" s="4"/>
      <c r="C18" s="53" t="str">
        <f t="shared" si="0"/>
        <v>No</v>
      </c>
      <c r="D18" s="102" t="s">
        <v>127</v>
      </c>
      <c r="E18" s="53" t="s">
        <v>127</v>
      </c>
      <c r="F18" s="102"/>
      <c r="G18" s="102"/>
      <c r="H18" s="19"/>
      <c r="I18" s="19"/>
      <c r="J18" s="19"/>
      <c r="K18" s="19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27"/>
      <c r="Y18" s="27"/>
      <c r="Z18" s="27"/>
      <c r="AA18" s="28"/>
      <c r="AB18" s="28"/>
      <c r="AC18" s="28"/>
      <c r="AD18" s="29"/>
      <c r="AE18" s="29"/>
      <c r="AF18" s="29"/>
      <c r="AG18" s="4" t="s">
        <v>4</v>
      </c>
      <c r="AH18" s="53" t="s">
        <v>127</v>
      </c>
      <c r="AI18" s="4"/>
      <c r="AJ18" s="4"/>
      <c r="AK18" s="4"/>
      <c r="AL18" s="4"/>
      <c r="AM18" s="4"/>
      <c r="AN18" s="4"/>
      <c r="AO18" s="33" t="e">
        <f t="shared" ca="1" si="4"/>
        <v>#N/A</v>
      </c>
      <c r="AP18" s="33" t="e">
        <f t="shared" ca="1" si="5"/>
        <v>#N/A</v>
      </c>
      <c r="AQ18" s="160">
        <v>1</v>
      </c>
    </row>
    <row r="19" spans="1:43" ht="15.75" thickBot="1">
      <c r="A19" s="26">
        <f t="shared" si="3"/>
        <v>16</v>
      </c>
      <c r="B19" s="4"/>
      <c r="C19" s="53" t="str">
        <f t="shared" si="0"/>
        <v>No</v>
      </c>
      <c r="D19" s="102" t="s">
        <v>127</v>
      </c>
      <c r="E19" s="53" t="s">
        <v>127</v>
      </c>
      <c r="F19" s="102"/>
      <c r="G19" s="102"/>
      <c r="H19" s="19"/>
      <c r="I19" s="19"/>
      <c r="J19" s="19"/>
      <c r="K19" s="19"/>
      <c r="L19" s="26"/>
      <c r="M19" s="26"/>
      <c r="N19" s="26"/>
      <c r="O19" s="26"/>
      <c r="P19" s="26"/>
      <c r="Q19" s="26"/>
      <c r="R19" s="18"/>
      <c r="S19" s="18"/>
      <c r="T19" s="18"/>
      <c r="U19" s="18"/>
      <c r="V19" s="18"/>
      <c r="W19" s="18"/>
      <c r="X19" s="27"/>
      <c r="Y19" s="27"/>
      <c r="Z19" s="27"/>
      <c r="AA19" s="28"/>
      <c r="AB19" s="28"/>
      <c r="AC19" s="28"/>
      <c r="AD19" s="29"/>
      <c r="AE19" s="29"/>
      <c r="AF19" s="29"/>
      <c r="AG19" s="4" t="s">
        <v>4</v>
      </c>
      <c r="AH19" s="53" t="s">
        <v>127</v>
      </c>
      <c r="AI19" s="4"/>
      <c r="AJ19" s="4"/>
      <c r="AK19" s="4"/>
      <c r="AL19" s="4"/>
      <c r="AM19" s="4"/>
      <c r="AN19" s="4"/>
      <c r="AO19" s="33" t="e">
        <f t="shared" ca="1" si="4"/>
        <v>#N/A</v>
      </c>
      <c r="AP19" s="33" t="e">
        <f t="shared" ca="1" si="5"/>
        <v>#N/A</v>
      </c>
      <c r="AQ19" s="160">
        <v>1</v>
      </c>
    </row>
    <row r="20" spans="1:43" ht="16.5" thickTop="1" thickBot="1">
      <c r="A20" s="26">
        <f t="shared" si="3"/>
        <v>17</v>
      </c>
      <c r="B20" s="4"/>
      <c r="C20" s="53" t="str">
        <f t="shared" si="0"/>
        <v>Yes</v>
      </c>
      <c r="D20" s="102" t="s">
        <v>127</v>
      </c>
      <c r="E20" s="54" t="s">
        <v>128</v>
      </c>
      <c r="F20" s="102"/>
      <c r="G20" s="102"/>
      <c r="H20" s="19"/>
      <c r="I20" s="19"/>
      <c r="J20" s="19"/>
      <c r="K20" s="19"/>
      <c r="L20" s="26"/>
      <c r="M20" s="26"/>
      <c r="N20" s="26"/>
      <c r="O20" s="26"/>
      <c r="P20" s="26"/>
      <c r="Q20" s="26"/>
      <c r="R20" s="18"/>
      <c r="S20" s="18"/>
      <c r="T20" s="18"/>
      <c r="U20" s="18"/>
      <c r="V20" s="18"/>
      <c r="W20" s="18"/>
      <c r="X20" s="27"/>
      <c r="Y20" s="27"/>
      <c r="Z20" s="27"/>
      <c r="AA20" s="28"/>
      <c r="AB20" s="28"/>
      <c r="AC20" s="28"/>
      <c r="AD20" s="29"/>
      <c r="AE20" s="29"/>
      <c r="AF20" s="29"/>
      <c r="AG20" s="11" t="s">
        <v>4</v>
      </c>
      <c r="AH20" s="54" t="s">
        <v>128</v>
      </c>
      <c r="AI20" s="123"/>
      <c r="AJ20" s="124"/>
      <c r="AK20" s="11"/>
      <c r="AL20" s="11" t="s">
        <v>2</v>
      </c>
      <c r="AM20" s="11"/>
      <c r="AN20" s="11"/>
      <c r="AO20" s="34" t="s">
        <v>2</v>
      </c>
      <c r="AP20" s="34"/>
      <c r="AQ20" s="160">
        <v>1</v>
      </c>
    </row>
    <row r="21" spans="1:43" ht="15.75" thickTop="1">
      <c r="A21" s="26">
        <f t="shared" si="3"/>
        <v>18</v>
      </c>
      <c r="B21" s="4"/>
      <c r="C21" s="53" t="str">
        <f t="shared" si="0"/>
        <v>No</v>
      </c>
      <c r="D21" s="102" t="s">
        <v>127</v>
      </c>
      <c r="E21" s="55" t="s">
        <v>127</v>
      </c>
      <c r="F21" s="102"/>
      <c r="G21" s="102"/>
      <c r="H21" s="19"/>
      <c r="I21" s="19"/>
      <c r="J21" s="19"/>
      <c r="K21" s="19"/>
      <c r="L21" s="26"/>
      <c r="M21" s="26"/>
      <c r="N21" s="26"/>
      <c r="O21" s="26"/>
      <c r="P21" s="26"/>
      <c r="Q21" s="26"/>
      <c r="R21" s="18"/>
      <c r="S21" s="18"/>
      <c r="T21" s="18"/>
      <c r="U21" s="18"/>
      <c r="V21" s="18"/>
      <c r="W21" s="18"/>
      <c r="X21" s="27"/>
      <c r="Y21" s="27"/>
      <c r="Z21" s="27"/>
      <c r="AA21" s="28"/>
      <c r="AB21" s="28"/>
      <c r="AC21" s="28"/>
      <c r="AD21" s="29"/>
      <c r="AE21" s="29"/>
      <c r="AF21" s="29"/>
      <c r="AG21" s="9" t="s">
        <v>1</v>
      </c>
      <c r="AH21" s="55" t="s">
        <v>127</v>
      </c>
      <c r="AI21" s="9"/>
      <c r="AJ21" s="9"/>
      <c r="AK21" s="9"/>
      <c r="AL21" s="9"/>
      <c r="AM21" s="9"/>
      <c r="AN21" s="9"/>
      <c r="AO21" s="35" t="e">
        <f t="shared" ref="AO21:AO27" ca="1" si="6">VLOOKUP($AL21,RecodeShelter,3,FALSE)</f>
        <v>#N/A</v>
      </c>
      <c r="AP21" s="35" t="e">
        <f t="shared" ref="AP21:AP27" ca="1" si="7">VLOOKUP($AN21,RecRecodShelter,3,FALSE)</f>
        <v>#N/A</v>
      </c>
      <c r="AQ21" s="160">
        <v>1</v>
      </c>
    </row>
    <row r="22" spans="1:43">
      <c r="A22" s="26">
        <f t="shared" si="3"/>
        <v>19</v>
      </c>
      <c r="B22" s="4"/>
      <c r="C22" s="53" t="str">
        <f t="shared" si="0"/>
        <v>No</v>
      </c>
      <c r="D22" s="102" t="s">
        <v>127</v>
      </c>
      <c r="E22" s="55" t="s">
        <v>127</v>
      </c>
      <c r="F22" s="102"/>
      <c r="G22" s="102"/>
      <c r="H22" s="19"/>
      <c r="I22" s="19"/>
      <c r="J22" s="19"/>
      <c r="K22" s="19"/>
      <c r="L22" s="26"/>
      <c r="M22" s="26"/>
      <c r="N22" s="26"/>
      <c r="O22" s="26"/>
      <c r="P22" s="26"/>
      <c r="Q22" s="26"/>
      <c r="R22" s="18"/>
      <c r="S22" s="18"/>
      <c r="T22" s="18"/>
      <c r="U22" s="18"/>
      <c r="V22" s="18"/>
      <c r="W22" s="18"/>
      <c r="X22" s="27"/>
      <c r="Y22" s="27"/>
      <c r="Z22" s="27"/>
      <c r="AA22" s="28"/>
      <c r="AB22" s="28"/>
      <c r="AC22" s="28"/>
      <c r="AD22" s="29"/>
      <c r="AE22" s="29"/>
      <c r="AF22" s="29"/>
      <c r="AG22" s="9" t="s">
        <v>1</v>
      </c>
      <c r="AH22" s="55" t="s">
        <v>127</v>
      </c>
      <c r="AI22" s="9"/>
      <c r="AJ22" s="9"/>
      <c r="AK22" s="9"/>
      <c r="AL22" s="9"/>
      <c r="AM22" s="9"/>
      <c r="AN22" s="9"/>
      <c r="AO22" s="35" t="e">
        <f t="shared" ca="1" si="6"/>
        <v>#N/A</v>
      </c>
      <c r="AP22" s="35" t="e">
        <f t="shared" ca="1" si="7"/>
        <v>#N/A</v>
      </c>
      <c r="AQ22" s="160">
        <v>1</v>
      </c>
    </row>
    <row r="23" spans="1:43">
      <c r="A23" s="26">
        <f t="shared" si="3"/>
        <v>20</v>
      </c>
      <c r="B23" s="4"/>
      <c r="C23" s="53" t="str">
        <f t="shared" si="0"/>
        <v>No</v>
      </c>
      <c r="D23" s="102" t="s">
        <v>127</v>
      </c>
      <c r="E23" s="55" t="s">
        <v>127</v>
      </c>
      <c r="F23" s="102"/>
      <c r="G23" s="102"/>
      <c r="H23" s="19"/>
      <c r="I23" s="19"/>
      <c r="J23" s="19"/>
      <c r="K23" s="19"/>
      <c r="L23" s="26"/>
      <c r="M23" s="26"/>
      <c r="N23" s="26"/>
      <c r="O23" s="26"/>
      <c r="P23" s="26"/>
      <c r="Q23" s="26"/>
      <c r="R23" s="18"/>
      <c r="S23" s="18"/>
      <c r="T23" s="18"/>
      <c r="U23" s="18"/>
      <c r="V23" s="18"/>
      <c r="W23" s="18"/>
      <c r="X23" s="27"/>
      <c r="Y23" s="27"/>
      <c r="Z23" s="27"/>
      <c r="AA23" s="28"/>
      <c r="AB23" s="28"/>
      <c r="AC23" s="28"/>
      <c r="AD23" s="29"/>
      <c r="AE23" s="29"/>
      <c r="AF23" s="29"/>
      <c r="AG23" s="9" t="s">
        <v>1</v>
      </c>
      <c r="AH23" s="55" t="s">
        <v>127</v>
      </c>
      <c r="AI23" s="9"/>
      <c r="AJ23" s="9"/>
      <c r="AK23" s="9"/>
      <c r="AL23" s="9"/>
      <c r="AM23" s="9"/>
      <c r="AN23" s="9"/>
      <c r="AO23" s="35" t="e">
        <f t="shared" ca="1" si="6"/>
        <v>#N/A</v>
      </c>
      <c r="AP23" s="35" t="e">
        <f t="shared" ca="1" si="7"/>
        <v>#N/A</v>
      </c>
      <c r="AQ23" s="160">
        <v>1</v>
      </c>
    </row>
    <row r="24" spans="1:43">
      <c r="A24" s="26">
        <f t="shared" si="3"/>
        <v>21</v>
      </c>
      <c r="B24" s="4"/>
      <c r="C24" s="53" t="str">
        <f t="shared" si="0"/>
        <v>No</v>
      </c>
      <c r="D24" s="102" t="s">
        <v>127</v>
      </c>
      <c r="E24" s="55" t="s">
        <v>127</v>
      </c>
      <c r="F24" s="102"/>
      <c r="G24" s="102"/>
      <c r="H24" s="19"/>
      <c r="I24" s="19"/>
      <c r="J24" s="19"/>
      <c r="K24" s="19"/>
      <c r="L24" s="26"/>
      <c r="M24" s="26"/>
      <c r="N24" s="26"/>
      <c r="O24" s="26"/>
      <c r="P24" s="26"/>
      <c r="Q24" s="26"/>
      <c r="R24" s="18"/>
      <c r="S24" s="18"/>
      <c r="T24" s="18"/>
      <c r="U24" s="18"/>
      <c r="V24" s="18"/>
      <c r="W24" s="18"/>
      <c r="X24" s="27"/>
      <c r="Y24" s="27"/>
      <c r="Z24" s="27"/>
      <c r="AA24" s="28"/>
      <c r="AB24" s="28"/>
      <c r="AC24" s="28"/>
      <c r="AD24" s="29"/>
      <c r="AE24" s="29"/>
      <c r="AF24" s="29"/>
      <c r="AG24" s="9" t="s">
        <v>1</v>
      </c>
      <c r="AH24" s="55" t="s">
        <v>127</v>
      </c>
      <c r="AI24" s="9"/>
      <c r="AJ24" s="9"/>
      <c r="AK24" s="9"/>
      <c r="AL24" s="9"/>
      <c r="AM24" s="9"/>
      <c r="AN24" s="9"/>
      <c r="AO24" s="35" t="e">
        <f t="shared" ca="1" si="6"/>
        <v>#N/A</v>
      </c>
      <c r="AP24" s="35" t="e">
        <f t="shared" ca="1" si="7"/>
        <v>#N/A</v>
      </c>
      <c r="AQ24" s="160">
        <v>1</v>
      </c>
    </row>
    <row r="25" spans="1:43">
      <c r="A25" s="26">
        <f t="shared" si="3"/>
        <v>22</v>
      </c>
      <c r="B25" s="4"/>
      <c r="C25" s="53" t="str">
        <f t="shared" si="0"/>
        <v>No</v>
      </c>
      <c r="D25" s="102" t="s">
        <v>127</v>
      </c>
      <c r="E25" s="55" t="s">
        <v>127</v>
      </c>
      <c r="F25" s="102"/>
      <c r="G25" s="102"/>
      <c r="H25" s="19"/>
      <c r="I25" s="19"/>
      <c r="J25" s="19"/>
      <c r="K25" s="19"/>
      <c r="L25" s="26"/>
      <c r="M25" s="26"/>
      <c r="N25" s="26"/>
      <c r="O25" s="26"/>
      <c r="P25" s="26"/>
      <c r="Q25" s="26"/>
      <c r="R25" s="18"/>
      <c r="S25" s="18"/>
      <c r="T25" s="18"/>
      <c r="U25" s="18"/>
      <c r="V25" s="18"/>
      <c r="W25" s="18"/>
      <c r="X25" s="27"/>
      <c r="Y25" s="27"/>
      <c r="Z25" s="27"/>
      <c r="AA25" s="28"/>
      <c r="AB25" s="28"/>
      <c r="AC25" s="28"/>
      <c r="AD25" s="29"/>
      <c r="AE25" s="29"/>
      <c r="AF25" s="29"/>
      <c r="AG25" s="9" t="s">
        <v>1</v>
      </c>
      <c r="AH25" s="55" t="s">
        <v>127</v>
      </c>
      <c r="AI25" s="9"/>
      <c r="AJ25" s="9"/>
      <c r="AK25" s="9"/>
      <c r="AL25" s="9"/>
      <c r="AM25" s="9"/>
      <c r="AN25" s="9"/>
      <c r="AO25" s="35" t="e">
        <f t="shared" ca="1" si="6"/>
        <v>#N/A</v>
      </c>
      <c r="AP25" s="35" t="e">
        <f t="shared" ca="1" si="7"/>
        <v>#N/A</v>
      </c>
      <c r="AQ25" s="160">
        <v>1</v>
      </c>
    </row>
    <row r="26" spans="1:43">
      <c r="A26" s="26">
        <f t="shared" si="3"/>
        <v>23</v>
      </c>
      <c r="B26" s="4"/>
      <c r="C26" s="53" t="str">
        <f t="shared" si="0"/>
        <v>No</v>
      </c>
      <c r="D26" s="102" t="s">
        <v>127</v>
      </c>
      <c r="E26" s="55" t="s">
        <v>127</v>
      </c>
      <c r="F26" s="102"/>
      <c r="G26" s="102"/>
      <c r="H26" s="19"/>
      <c r="I26" s="19"/>
      <c r="J26" s="19"/>
      <c r="K26" s="19"/>
      <c r="L26" s="26"/>
      <c r="M26" s="26"/>
      <c r="N26" s="26"/>
      <c r="O26" s="26"/>
      <c r="P26" s="26"/>
      <c r="Q26" s="26"/>
      <c r="R26" s="18"/>
      <c r="S26" s="18"/>
      <c r="T26" s="18"/>
      <c r="U26" s="18"/>
      <c r="V26" s="18"/>
      <c r="W26" s="18"/>
      <c r="X26" s="27"/>
      <c r="Y26" s="27"/>
      <c r="Z26" s="27"/>
      <c r="AA26" s="28"/>
      <c r="AB26" s="28"/>
      <c r="AC26" s="28"/>
      <c r="AD26" s="29"/>
      <c r="AE26" s="29"/>
      <c r="AF26" s="29"/>
      <c r="AG26" s="9" t="s">
        <v>1</v>
      </c>
      <c r="AH26" s="55" t="s">
        <v>127</v>
      </c>
      <c r="AI26" s="9"/>
      <c r="AJ26" s="9"/>
      <c r="AK26" s="9"/>
      <c r="AL26" s="9"/>
      <c r="AM26" s="9"/>
      <c r="AN26" s="9"/>
      <c r="AO26" s="35" t="e">
        <f t="shared" ca="1" si="6"/>
        <v>#N/A</v>
      </c>
      <c r="AP26" s="35" t="e">
        <f t="shared" ca="1" si="7"/>
        <v>#N/A</v>
      </c>
      <c r="AQ26" s="160">
        <v>1</v>
      </c>
    </row>
    <row r="27" spans="1:43" ht="15.75" thickBot="1">
      <c r="A27" s="26">
        <f t="shared" si="3"/>
        <v>24</v>
      </c>
      <c r="B27" s="4"/>
      <c r="C27" s="53" t="str">
        <f t="shared" si="0"/>
        <v>No</v>
      </c>
      <c r="D27" s="102" t="s">
        <v>127</v>
      </c>
      <c r="E27" s="55" t="s">
        <v>127</v>
      </c>
      <c r="F27" s="102"/>
      <c r="G27" s="102"/>
      <c r="H27" s="19"/>
      <c r="I27" s="19"/>
      <c r="J27" s="19"/>
      <c r="K27" s="19"/>
      <c r="L27" s="26"/>
      <c r="M27" s="26"/>
      <c r="N27" s="26"/>
      <c r="O27" s="26"/>
      <c r="P27" s="26"/>
      <c r="Q27" s="26"/>
      <c r="R27" s="18"/>
      <c r="S27" s="18"/>
      <c r="T27" s="18"/>
      <c r="U27" s="18"/>
      <c r="V27" s="18"/>
      <c r="W27" s="18"/>
      <c r="X27" s="27"/>
      <c r="Y27" s="27"/>
      <c r="Z27" s="27"/>
      <c r="AA27" s="28"/>
      <c r="AB27" s="28"/>
      <c r="AC27" s="28"/>
      <c r="AD27" s="29"/>
      <c r="AE27" s="29"/>
      <c r="AF27" s="29"/>
      <c r="AG27" s="9" t="s">
        <v>1</v>
      </c>
      <c r="AH27" s="55" t="s">
        <v>127</v>
      </c>
      <c r="AI27" s="9"/>
      <c r="AJ27" s="9"/>
      <c r="AK27" s="9"/>
      <c r="AL27" s="9"/>
      <c r="AM27" s="9"/>
      <c r="AN27" s="9"/>
      <c r="AO27" s="35" t="e">
        <f t="shared" ca="1" si="6"/>
        <v>#N/A</v>
      </c>
      <c r="AP27" s="35" t="e">
        <f t="shared" ca="1" si="7"/>
        <v>#N/A</v>
      </c>
      <c r="AQ27" s="160">
        <v>1</v>
      </c>
    </row>
    <row r="28" spans="1:43" ht="16.5" thickTop="1" thickBot="1">
      <c r="A28" s="26">
        <f t="shared" si="3"/>
        <v>25</v>
      </c>
      <c r="B28" s="4"/>
      <c r="C28" s="53" t="str">
        <f t="shared" si="0"/>
        <v>Yes</v>
      </c>
      <c r="D28" s="102" t="s">
        <v>127</v>
      </c>
      <c r="E28" s="56" t="s">
        <v>128</v>
      </c>
      <c r="F28" s="102"/>
      <c r="G28" s="102"/>
      <c r="H28" s="19"/>
      <c r="I28" s="19"/>
      <c r="J28" s="19"/>
      <c r="K28" s="19"/>
      <c r="L28" s="26"/>
      <c r="M28" s="26"/>
      <c r="N28" s="26"/>
      <c r="O28" s="26"/>
      <c r="P28" s="26"/>
      <c r="Q28" s="26"/>
      <c r="R28" s="18"/>
      <c r="S28" s="18"/>
      <c r="T28" s="18"/>
      <c r="U28" s="18"/>
      <c r="V28" s="18"/>
      <c r="W28" s="18"/>
      <c r="X28" s="27"/>
      <c r="Y28" s="27"/>
      <c r="Z28" s="27"/>
      <c r="AA28" s="28"/>
      <c r="AB28" s="28"/>
      <c r="AC28" s="28"/>
      <c r="AD28" s="29"/>
      <c r="AE28" s="29"/>
      <c r="AF28" s="29"/>
      <c r="AG28" s="13" t="s">
        <v>1</v>
      </c>
      <c r="AH28" s="56" t="s">
        <v>128</v>
      </c>
      <c r="AI28" s="125"/>
      <c r="AJ28" s="126"/>
      <c r="AK28" s="13"/>
      <c r="AL28" s="13" t="s">
        <v>2</v>
      </c>
      <c r="AM28" s="13"/>
      <c r="AN28" s="13"/>
      <c r="AO28" s="36" t="s">
        <v>2</v>
      </c>
      <c r="AP28" s="36"/>
      <c r="AQ28" s="160">
        <v>1</v>
      </c>
    </row>
    <row r="29" spans="1:43" ht="15.75" thickTop="1">
      <c r="A29" s="26">
        <f t="shared" si="3"/>
        <v>26</v>
      </c>
      <c r="B29" s="4"/>
      <c r="C29" s="53" t="str">
        <f t="shared" si="0"/>
        <v>No</v>
      </c>
      <c r="D29" s="102" t="s">
        <v>127</v>
      </c>
      <c r="E29" s="57" t="s">
        <v>127</v>
      </c>
      <c r="F29" s="102"/>
      <c r="G29" s="102"/>
      <c r="H29" s="19"/>
      <c r="I29" s="19"/>
      <c r="J29" s="19"/>
      <c r="K29" s="19"/>
      <c r="L29" s="26"/>
      <c r="M29" s="26"/>
      <c r="N29" s="26"/>
      <c r="O29" s="26"/>
      <c r="P29" s="26"/>
      <c r="Q29" s="26"/>
      <c r="R29" s="18"/>
      <c r="S29" s="18"/>
      <c r="T29" s="18"/>
      <c r="U29" s="18"/>
      <c r="V29" s="18"/>
      <c r="W29" s="18"/>
      <c r="X29" s="27"/>
      <c r="Y29" s="27"/>
      <c r="Z29" s="27"/>
      <c r="AA29" s="28"/>
      <c r="AB29" s="28"/>
      <c r="AC29" s="28"/>
      <c r="AD29" s="29"/>
      <c r="AE29" s="29"/>
      <c r="AF29" s="29"/>
      <c r="AG29" s="7" t="s">
        <v>9</v>
      </c>
      <c r="AH29" s="57" t="s">
        <v>127</v>
      </c>
      <c r="AI29" s="7"/>
      <c r="AJ29" s="7"/>
      <c r="AK29" s="7"/>
      <c r="AL29" s="7"/>
      <c r="AM29" s="7"/>
      <c r="AN29" s="7"/>
      <c r="AO29" s="37" t="e">
        <f t="shared" ref="AO29:AO35" ca="1" si="8">VLOOKUP($AL29,RecodeFoodSec,3,FALSE)</f>
        <v>#N/A</v>
      </c>
      <c r="AP29" s="37" t="e">
        <f t="shared" ref="AP29:AP35" ca="1" si="9">VLOOKUP($AN29,RecRecodFoodSec,3,FALSE)</f>
        <v>#N/A</v>
      </c>
      <c r="AQ29" s="160">
        <v>1</v>
      </c>
    </row>
    <row r="30" spans="1:43">
      <c r="A30" s="26">
        <f t="shared" si="3"/>
        <v>27</v>
      </c>
      <c r="B30" s="4"/>
      <c r="C30" s="53" t="str">
        <f t="shared" si="0"/>
        <v>No</v>
      </c>
      <c r="D30" s="102" t="s">
        <v>127</v>
      </c>
      <c r="E30" s="57" t="s">
        <v>127</v>
      </c>
      <c r="F30" s="102"/>
      <c r="G30" s="102"/>
      <c r="H30" s="19"/>
      <c r="I30" s="19"/>
      <c r="J30" s="19"/>
      <c r="K30" s="19"/>
      <c r="L30" s="26"/>
      <c r="M30" s="26"/>
      <c r="N30" s="26"/>
      <c r="O30" s="26"/>
      <c r="P30" s="26"/>
      <c r="Q30" s="26"/>
      <c r="R30" s="18"/>
      <c r="S30" s="18"/>
      <c r="T30" s="18"/>
      <c r="U30" s="18"/>
      <c r="V30" s="18"/>
      <c r="W30" s="18"/>
      <c r="X30" s="27"/>
      <c r="Y30" s="27"/>
      <c r="Z30" s="27"/>
      <c r="AA30" s="28"/>
      <c r="AB30" s="28"/>
      <c r="AC30" s="28"/>
      <c r="AD30" s="29"/>
      <c r="AE30" s="29"/>
      <c r="AF30" s="29"/>
      <c r="AG30" s="7" t="s">
        <v>9</v>
      </c>
      <c r="AH30" s="57" t="s">
        <v>127</v>
      </c>
      <c r="AI30" s="7"/>
      <c r="AJ30" s="7"/>
      <c r="AK30" s="7"/>
      <c r="AL30" s="7"/>
      <c r="AM30" s="7"/>
      <c r="AN30" s="7"/>
      <c r="AO30" s="37" t="e">
        <f t="shared" ca="1" si="8"/>
        <v>#N/A</v>
      </c>
      <c r="AP30" s="37" t="e">
        <f t="shared" ca="1" si="9"/>
        <v>#N/A</v>
      </c>
      <c r="AQ30" s="160">
        <v>1</v>
      </c>
    </row>
    <row r="31" spans="1:43">
      <c r="A31" s="26">
        <f t="shared" si="3"/>
        <v>28</v>
      </c>
      <c r="B31" s="4"/>
      <c r="C31" s="53" t="str">
        <f t="shared" si="0"/>
        <v>No</v>
      </c>
      <c r="D31" s="102" t="s">
        <v>127</v>
      </c>
      <c r="E31" s="57" t="s">
        <v>127</v>
      </c>
      <c r="F31" s="102"/>
      <c r="G31" s="102"/>
      <c r="H31" s="19"/>
      <c r="I31" s="19"/>
      <c r="J31" s="19"/>
      <c r="K31" s="19"/>
      <c r="L31" s="26"/>
      <c r="M31" s="26"/>
      <c r="N31" s="26"/>
      <c r="O31" s="26"/>
      <c r="P31" s="26"/>
      <c r="Q31" s="26"/>
      <c r="R31" s="18"/>
      <c r="S31" s="18"/>
      <c r="T31" s="18"/>
      <c r="U31" s="18"/>
      <c r="V31" s="18"/>
      <c r="W31" s="18"/>
      <c r="X31" s="27"/>
      <c r="Y31" s="27"/>
      <c r="Z31" s="27"/>
      <c r="AA31" s="28"/>
      <c r="AB31" s="28"/>
      <c r="AC31" s="28"/>
      <c r="AD31" s="29"/>
      <c r="AE31" s="29"/>
      <c r="AF31" s="29"/>
      <c r="AG31" s="7" t="s">
        <v>9</v>
      </c>
      <c r="AH31" s="57" t="s">
        <v>127</v>
      </c>
      <c r="AI31" s="7"/>
      <c r="AJ31" s="7"/>
      <c r="AK31" s="7"/>
      <c r="AL31" s="7"/>
      <c r="AM31" s="7"/>
      <c r="AN31" s="7"/>
      <c r="AO31" s="37" t="e">
        <f t="shared" ca="1" si="8"/>
        <v>#N/A</v>
      </c>
      <c r="AP31" s="37" t="e">
        <f t="shared" ca="1" si="9"/>
        <v>#N/A</v>
      </c>
      <c r="AQ31" s="160">
        <v>1</v>
      </c>
    </row>
    <row r="32" spans="1:43">
      <c r="A32" s="26">
        <f t="shared" si="3"/>
        <v>29</v>
      </c>
      <c r="B32" s="4"/>
      <c r="C32" s="53" t="str">
        <f t="shared" si="0"/>
        <v>No</v>
      </c>
      <c r="D32" s="102" t="s">
        <v>127</v>
      </c>
      <c r="E32" s="57" t="s">
        <v>127</v>
      </c>
      <c r="F32" s="102"/>
      <c r="G32" s="102"/>
      <c r="H32" s="19"/>
      <c r="I32" s="19"/>
      <c r="J32" s="19"/>
      <c r="K32" s="19"/>
      <c r="L32" s="26"/>
      <c r="M32" s="26"/>
      <c r="N32" s="26"/>
      <c r="O32" s="26"/>
      <c r="P32" s="26"/>
      <c r="Q32" s="26"/>
      <c r="R32" s="18"/>
      <c r="S32" s="18"/>
      <c r="T32" s="18"/>
      <c r="U32" s="18"/>
      <c r="V32" s="18"/>
      <c r="W32" s="18"/>
      <c r="X32" s="27"/>
      <c r="Y32" s="27"/>
      <c r="Z32" s="27"/>
      <c r="AA32" s="28"/>
      <c r="AB32" s="28"/>
      <c r="AC32" s="28"/>
      <c r="AD32" s="29"/>
      <c r="AE32" s="29"/>
      <c r="AF32" s="29"/>
      <c r="AG32" s="7" t="s">
        <v>9</v>
      </c>
      <c r="AH32" s="57" t="s">
        <v>127</v>
      </c>
      <c r="AI32" s="7"/>
      <c r="AJ32" s="7"/>
      <c r="AK32" s="7"/>
      <c r="AL32" s="7"/>
      <c r="AM32" s="7"/>
      <c r="AN32" s="7"/>
      <c r="AO32" s="37" t="e">
        <f t="shared" ca="1" si="8"/>
        <v>#N/A</v>
      </c>
      <c r="AP32" s="37" t="e">
        <f t="shared" ca="1" si="9"/>
        <v>#N/A</v>
      </c>
      <c r="AQ32" s="160">
        <v>1</v>
      </c>
    </row>
    <row r="33" spans="1:43">
      <c r="A33" s="26">
        <f t="shared" si="3"/>
        <v>30</v>
      </c>
      <c r="B33" s="4"/>
      <c r="C33" s="53" t="str">
        <f t="shared" si="0"/>
        <v>No</v>
      </c>
      <c r="D33" s="102" t="s">
        <v>127</v>
      </c>
      <c r="E33" s="57" t="s">
        <v>127</v>
      </c>
      <c r="F33" s="102"/>
      <c r="G33" s="102"/>
      <c r="H33" s="19"/>
      <c r="I33" s="19"/>
      <c r="J33" s="19"/>
      <c r="K33" s="19"/>
      <c r="L33" s="26"/>
      <c r="M33" s="26"/>
      <c r="N33" s="26"/>
      <c r="O33" s="26"/>
      <c r="P33" s="26"/>
      <c r="Q33" s="26"/>
      <c r="R33" s="18"/>
      <c r="S33" s="18"/>
      <c r="T33" s="18"/>
      <c r="U33" s="18"/>
      <c r="V33" s="18"/>
      <c r="W33" s="18"/>
      <c r="X33" s="27"/>
      <c r="Y33" s="27"/>
      <c r="Z33" s="27"/>
      <c r="AA33" s="28"/>
      <c r="AB33" s="28"/>
      <c r="AC33" s="28"/>
      <c r="AD33" s="29"/>
      <c r="AE33" s="29"/>
      <c r="AF33" s="29"/>
      <c r="AG33" s="7" t="s">
        <v>9</v>
      </c>
      <c r="AH33" s="57" t="s">
        <v>127</v>
      </c>
      <c r="AI33" s="7"/>
      <c r="AJ33" s="7"/>
      <c r="AK33" s="7"/>
      <c r="AL33" s="7"/>
      <c r="AM33" s="7"/>
      <c r="AN33" s="7"/>
      <c r="AO33" s="37" t="e">
        <f t="shared" ca="1" si="8"/>
        <v>#N/A</v>
      </c>
      <c r="AP33" s="37" t="e">
        <f t="shared" ca="1" si="9"/>
        <v>#N/A</v>
      </c>
      <c r="AQ33" s="160">
        <v>1</v>
      </c>
    </row>
    <row r="34" spans="1:43">
      <c r="A34" s="26">
        <f t="shared" si="3"/>
        <v>31</v>
      </c>
      <c r="B34" s="4"/>
      <c r="C34" s="53" t="str">
        <f t="shared" si="0"/>
        <v>No</v>
      </c>
      <c r="D34" s="102" t="s">
        <v>127</v>
      </c>
      <c r="E34" s="57" t="s">
        <v>127</v>
      </c>
      <c r="F34" s="102"/>
      <c r="G34" s="102"/>
      <c r="H34" s="19"/>
      <c r="I34" s="19"/>
      <c r="J34" s="19"/>
      <c r="K34" s="19"/>
      <c r="L34" s="26"/>
      <c r="M34" s="26"/>
      <c r="N34" s="26"/>
      <c r="O34" s="26"/>
      <c r="P34" s="26"/>
      <c r="Q34" s="26"/>
      <c r="R34" s="18"/>
      <c r="S34" s="18"/>
      <c r="T34" s="18"/>
      <c r="U34" s="18"/>
      <c r="V34" s="18"/>
      <c r="W34" s="18"/>
      <c r="X34" s="27"/>
      <c r="Y34" s="27"/>
      <c r="Z34" s="27"/>
      <c r="AA34" s="28"/>
      <c r="AB34" s="28"/>
      <c r="AC34" s="28"/>
      <c r="AD34" s="29"/>
      <c r="AE34" s="29"/>
      <c r="AF34" s="29"/>
      <c r="AG34" s="7" t="s">
        <v>9</v>
      </c>
      <c r="AH34" s="57" t="s">
        <v>127</v>
      </c>
      <c r="AI34" s="7"/>
      <c r="AJ34" s="7"/>
      <c r="AK34" s="7"/>
      <c r="AL34" s="7"/>
      <c r="AM34" s="7"/>
      <c r="AN34" s="7"/>
      <c r="AO34" s="37" t="e">
        <f t="shared" ca="1" si="8"/>
        <v>#N/A</v>
      </c>
      <c r="AP34" s="37" t="e">
        <f t="shared" ca="1" si="9"/>
        <v>#N/A</v>
      </c>
      <c r="AQ34" s="160">
        <v>1</v>
      </c>
    </row>
    <row r="35" spans="1:43" ht="15.75" thickBot="1">
      <c r="A35" s="26">
        <f t="shared" si="3"/>
        <v>32</v>
      </c>
      <c r="B35" s="4"/>
      <c r="C35" s="53" t="str">
        <f t="shared" si="0"/>
        <v>No</v>
      </c>
      <c r="D35" s="102" t="s">
        <v>127</v>
      </c>
      <c r="E35" s="57" t="s">
        <v>127</v>
      </c>
      <c r="F35" s="102"/>
      <c r="G35" s="102"/>
      <c r="H35" s="19"/>
      <c r="I35" s="19"/>
      <c r="J35" s="19"/>
      <c r="K35" s="19"/>
      <c r="L35" s="26"/>
      <c r="M35" s="26"/>
      <c r="N35" s="26"/>
      <c r="O35" s="26"/>
      <c r="P35" s="26"/>
      <c r="Q35" s="26"/>
      <c r="R35" s="18"/>
      <c r="S35" s="18"/>
      <c r="T35" s="18"/>
      <c r="U35" s="18"/>
      <c r="V35" s="18"/>
      <c r="W35" s="18"/>
      <c r="X35" s="27"/>
      <c r="Y35" s="27"/>
      <c r="Z35" s="27"/>
      <c r="AA35" s="28"/>
      <c r="AB35" s="28"/>
      <c r="AC35" s="28"/>
      <c r="AD35" s="29"/>
      <c r="AE35" s="29"/>
      <c r="AF35" s="29"/>
      <c r="AG35" s="7" t="s">
        <v>9</v>
      </c>
      <c r="AH35" s="57" t="s">
        <v>127</v>
      </c>
      <c r="AI35" s="7"/>
      <c r="AJ35" s="7"/>
      <c r="AK35" s="7"/>
      <c r="AL35" s="7"/>
      <c r="AM35" s="7"/>
      <c r="AN35" s="7"/>
      <c r="AO35" s="37" t="e">
        <f t="shared" ca="1" si="8"/>
        <v>#N/A</v>
      </c>
      <c r="AP35" s="37" t="e">
        <f t="shared" ca="1" si="9"/>
        <v>#N/A</v>
      </c>
      <c r="AQ35" s="160">
        <v>1</v>
      </c>
    </row>
    <row r="36" spans="1:43" ht="16.5" thickTop="1" thickBot="1">
      <c r="A36" s="26">
        <f t="shared" si="3"/>
        <v>33</v>
      </c>
      <c r="B36" s="4"/>
      <c r="C36" s="53" t="str">
        <f t="shared" si="0"/>
        <v>Yes</v>
      </c>
      <c r="D36" s="102" t="s">
        <v>127</v>
      </c>
      <c r="E36" s="58" t="s">
        <v>128</v>
      </c>
      <c r="F36" s="102"/>
      <c r="G36" s="102"/>
      <c r="H36" s="19"/>
      <c r="I36" s="19"/>
      <c r="J36" s="19"/>
      <c r="K36" s="19"/>
      <c r="L36" s="26"/>
      <c r="M36" s="26"/>
      <c r="N36" s="26"/>
      <c r="O36" s="26"/>
      <c r="P36" s="26"/>
      <c r="Q36" s="26"/>
      <c r="R36" s="18"/>
      <c r="S36" s="18"/>
      <c r="T36" s="18"/>
      <c r="U36" s="18"/>
      <c r="V36" s="18"/>
      <c r="W36" s="18"/>
      <c r="X36" s="27"/>
      <c r="Y36" s="27"/>
      <c r="Z36" s="27"/>
      <c r="AA36" s="28"/>
      <c r="AB36" s="28"/>
      <c r="AC36" s="28"/>
      <c r="AD36" s="29"/>
      <c r="AE36" s="29"/>
      <c r="AF36" s="29"/>
      <c r="AG36" s="8" t="s">
        <v>9</v>
      </c>
      <c r="AH36" s="58" t="s">
        <v>128</v>
      </c>
      <c r="AI36" s="127"/>
      <c r="AJ36" s="128"/>
      <c r="AK36" s="8"/>
      <c r="AL36" s="8" t="s">
        <v>2</v>
      </c>
      <c r="AM36" s="8"/>
      <c r="AN36" s="8"/>
      <c r="AO36" s="38" t="s">
        <v>2</v>
      </c>
      <c r="AP36" s="38"/>
      <c r="AQ36" s="160">
        <v>1</v>
      </c>
    </row>
    <row r="37" spans="1:43" ht="15.75" thickTop="1">
      <c r="A37" s="26">
        <f t="shared" si="3"/>
        <v>34</v>
      </c>
      <c r="B37" s="4"/>
      <c r="C37" s="53" t="str">
        <f t="shared" si="0"/>
        <v>No</v>
      </c>
      <c r="D37" s="102" t="s">
        <v>127</v>
      </c>
      <c r="E37" s="59" t="s">
        <v>127</v>
      </c>
      <c r="F37" s="102"/>
      <c r="G37" s="102"/>
      <c r="H37" s="19"/>
      <c r="I37" s="19"/>
      <c r="J37" s="19"/>
      <c r="K37" s="19"/>
      <c r="L37" s="26"/>
      <c r="M37" s="26"/>
      <c r="N37" s="26"/>
      <c r="O37" s="26"/>
      <c r="P37" s="26"/>
      <c r="Q37" s="26"/>
      <c r="R37" s="18"/>
      <c r="S37" s="18"/>
      <c r="T37" s="18"/>
      <c r="U37" s="18"/>
      <c r="V37" s="18"/>
      <c r="W37" s="18"/>
      <c r="X37" s="27"/>
      <c r="Y37" s="27"/>
      <c r="Z37" s="27"/>
      <c r="AA37" s="28"/>
      <c r="AB37" s="28"/>
      <c r="AC37" s="28"/>
      <c r="AD37" s="29"/>
      <c r="AE37" s="29"/>
      <c r="AF37" s="29"/>
      <c r="AG37" s="6" t="s">
        <v>10</v>
      </c>
      <c r="AH37" s="59" t="s">
        <v>127</v>
      </c>
      <c r="AI37" s="6"/>
      <c r="AJ37" s="6"/>
      <c r="AK37" s="6"/>
      <c r="AL37" s="6"/>
      <c r="AM37" s="6"/>
      <c r="AN37" s="6"/>
      <c r="AO37" s="39" t="e">
        <f t="shared" ref="AO37:AO43" ca="1" si="10">VLOOKUP($AL37,RecodeHealth,3,FALSE)</f>
        <v>#N/A</v>
      </c>
      <c r="AP37" s="39" t="e">
        <f t="shared" ref="AP37:AP43" ca="1" si="11">VLOOKUP($AN37,RecRecodHealth,3,FALSE)</f>
        <v>#N/A</v>
      </c>
      <c r="AQ37" s="160">
        <v>1</v>
      </c>
    </row>
    <row r="38" spans="1:43">
      <c r="A38" s="26">
        <f t="shared" si="3"/>
        <v>35</v>
      </c>
      <c r="B38" s="4"/>
      <c r="C38" s="53" t="str">
        <f t="shared" si="0"/>
        <v>No</v>
      </c>
      <c r="D38" s="102" t="s">
        <v>127</v>
      </c>
      <c r="E38" s="59" t="s">
        <v>127</v>
      </c>
      <c r="F38" s="102"/>
      <c r="G38" s="102"/>
      <c r="H38" s="19"/>
      <c r="I38" s="19"/>
      <c r="J38" s="19"/>
      <c r="K38" s="19"/>
      <c r="L38" s="26"/>
      <c r="M38" s="26"/>
      <c r="N38" s="26"/>
      <c r="O38" s="26"/>
      <c r="P38" s="26"/>
      <c r="Q38" s="26"/>
      <c r="R38" s="18"/>
      <c r="S38" s="18"/>
      <c r="T38" s="18"/>
      <c r="U38" s="18"/>
      <c r="V38" s="18"/>
      <c r="W38" s="18"/>
      <c r="X38" s="27"/>
      <c r="Y38" s="27"/>
      <c r="Z38" s="27"/>
      <c r="AA38" s="28"/>
      <c r="AB38" s="28"/>
      <c r="AC38" s="28"/>
      <c r="AD38" s="29"/>
      <c r="AE38" s="29"/>
      <c r="AF38" s="29"/>
      <c r="AG38" s="6" t="s">
        <v>10</v>
      </c>
      <c r="AH38" s="59" t="s">
        <v>127</v>
      </c>
      <c r="AI38" s="6"/>
      <c r="AJ38" s="6"/>
      <c r="AK38" s="6"/>
      <c r="AL38" s="6"/>
      <c r="AM38" s="6"/>
      <c r="AN38" s="6"/>
      <c r="AO38" s="39" t="e">
        <f t="shared" ca="1" si="10"/>
        <v>#N/A</v>
      </c>
      <c r="AP38" s="39" t="e">
        <f t="shared" ca="1" si="11"/>
        <v>#N/A</v>
      </c>
      <c r="AQ38" s="160">
        <v>1</v>
      </c>
    </row>
    <row r="39" spans="1:43">
      <c r="A39" s="26">
        <f t="shared" si="3"/>
        <v>36</v>
      </c>
      <c r="B39" s="4"/>
      <c r="C39" s="53" t="str">
        <f t="shared" si="0"/>
        <v>No</v>
      </c>
      <c r="D39" s="102" t="s">
        <v>127</v>
      </c>
      <c r="E39" s="59" t="s">
        <v>127</v>
      </c>
      <c r="F39" s="102"/>
      <c r="G39" s="102"/>
      <c r="H39" s="19"/>
      <c r="I39" s="19"/>
      <c r="J39" s="19"/>
      <c r="K39" s="19"/>
      <c r="L39" s="26"/>
      <c r="M39" s="26"/>
      <c r="N39" s="26"/>
      <c r="O39" s="26"/>
      <c r="P39" s="26"/>
      <c r="Q39" s="26"/>
      <c r="R39" s="18"/>
      <c r="S39" s="18"/>
      <c r="T39" s="18"/>
      <c r="U39" s="18"/>
      <c r="V39" s="18"/>
      <c r="W39" s="18"/>
      <c r="X39" s="27"/>
      <c r="Y39" s="27"/>
      <c r="Z39" s="27"/>
      <c r="AA39" s="28"/>
      <c r="AB39" s="28"/>
      <c r="AC39" s="28"/>
      <c r="AD39" s="29"/>
      <c r="AE39" s="29"/>
      <c r="AF39" s="29"/>
      <c r="AG39" s="6" t="s">
        <v>10</v>
      </c>
      <c r="AH39" s="59" t="s">
        <v>127</v>
      </c>
      <c r="AI39" s="6"/>
      <c r="AJ39" s="6"/>
      <c r="AK39" s="6"/>
      <c r="AL39" s="6"/>
      <c r="AM39" s="6"/>
      <c r="AN39" s="6"/>
      <c r="AO39" s="39" t="e">
        <f t="shared" ca="1" si="10"/>
        <v>#N/A</v>
      </c>
      <c r="AP39" s="39" t="e">
        <f t="shared" ca="1" si="11"/>
        <v>#N/A</v>
      </c>
      <c r="AQ39" s="160">
        <v>1</v>
      </c>
    </row>
    <row r="40" spans="1:43">
      <c r="A40" s="26">
        <f t="shared" si="3"/>
        <v>37</v>
      </c>
      <c r="B40" s="4"/>
      <c r="C40" s="53" t="str">
        <f t="shared" si="0"/>
        <v>No</v>
      </c>
      <c r="D40" s="102" t="s">
        <v>127</v>
      </c>
      <c r="E40" s="59" t="s">
        <v>127</v>
      </c>
      <c r="F40" s="102"/>
      <c r="G40" s="102"/>
      <c r="H40" s="19"/>
      <c r="I40" s="19"/>
      <c r="J40" s="19"/>
      <c r="K40" s="19"/>
      <c r="L40" s="26"/>
      <c r="M40" s="26"/>
      <c r="N40" s="26"/>
      <c r="O40" s="26"/>
      <c r="P40" s="26"/>
      <c r="Q40" s="26"/>
      <c r="R40" s="18"/>
      <c r="S40" s="18"/>
      <c r="T40" s="18"/>
      <c r="U40" s="18"/>
      <c r="V40" s="18"/>
      <c r="W40" s="18"/>
      <c r="X40" s="27"/>
      <c r="Y40" s="27"/>
      <c r="Z40" s="27"/>
      <c r="AA40" s="28"/>
      <c r="AB40" s="28"/>
      <c r="AC40" s="28"/>
      <c r="AD40" s="29"/>
      <c r="AE40" s="29"/>
      <c r="AF40" s="29"/>
      <c r="AG40" s="6" t="s">
        <v>10</v>
      </c>
      <c r="AH40" s="59" t="s">
        <v>127</v>
      </c>
      <c r="AI40" s="6"/>
      <c r="AJ40" s="6"/>
      <c r="AK40" s="6"/>
      <c r="AL40" s="6"/>
      <c r="AM40" s="6"/>
      <c r="AN40" s="6"/>
      <c r="AO40" s="39" t="e">
        <f t="shared" ca="1" si="10"/>
        <v>#N/A</v>
      </c>
      <c r="AP40" s="39" t="e">
        <f t="shared" ca="1" si="11"/>
        <v>#N/A</v>
      </c>
      <c r="AQ40" s="160">
        <v>1</v>
      </c>
    </row>
    <row r="41" spans="1:43">
      <c r="A41" s="26">
        <f t="shared" si="3"/>
        <v>38</v>
      </c>
      <c r="B41" s="4"/>
      <c r="C41" s="53" t="str">
        <f t="shared" si="0"/>
        <v>No</v>
      </c>
      <c r="D41" s="102" t="s">
        <v>127</v>
      </c>
      <c r="E41" s="59" t="s">
        <v>127</v>
      </c>
      <c r="F41" s="102"/>
      <c r="G41" s="102"/>
      <c r="H41" s="19"/>
      <c r="I41" s="19"/>
      <c r="J41" s="19"/>
      <c r="K41" s="19"/>
      <c r="L41" s="26"/>
      <c r="M41" s="26"/>
      <c r="N41" s="26"/>
      <c r="O41" s="26"/>
      <c r="P41" s="26"/>
      <c r="Q41" s="26"/>
      <c r="R41" s="18"/>
      <c r="S41" s="18"/>
      <c r="T41" s="18"/>
      <c r="U41" s="18"/>
      <c r="V41" s="18"/>
      <c r="W41" s="18"/>
      <c r="X41" s="27"/>
      <c r="Y41" s="27"/>
      <c r="Z41" s="27"/>
      <c r="AA41" s="28"/>
      <c r="AB41" s="28"/>
      <c r="AC41" s="28"/>
      <c r="AD41" s="29"/>
      <c r="AE41" s="29"/>
      <c r="AF41" s="29"/>
      <c r="AG41" s="6" t="s">
        <v>10</v>
      </c>
      <c r="AH41" s="59" t="s">
        <v>127</v>
      </c>
      <c r="AI41" s="6"/>
      <c r="AJ41" s="6"/>
      <c r="AK41" s="6"/>
      <c r="AL41" s="6"/>
      <c r="AM41" s="6"/>
      <c r="AN41" s="6"/>
      <c r="AO41" s="39" t="e">
        <f t="shared" ca="1" si="10"/>
        <v>#N/A</v>
      </c>
      <c r="AP41" s="39" t="e">
        <f t="shared" ca="1" si="11"/>
        <v>#N/A</v>
      </c>
      <c r="AQ41" s="160">
        <v>1</v>
      </c>
    </row>
    <row r="42" spans="1:43">
      <c r="A42" s="26">
        <f t="shared" si="3"/>
        <v>39</v>
      </c>
      <c r="B42" s="4"/>
      <c r="C42" s="53" t="str">
        <f t="shared" si="0"/>
        <v>No</v>
      </c>
      <c r="D42" s="102" t="s">
        <v>127</v>
      </c>
      <c r="E42" s="59" t="s">
        <v>127</v>
      </c>
      <c r="F42" s="102"/>
      <c r="G42" s="102"/>
      <c r="H42" s="19"/>
      <c r="I42" s="19"/>
      <c r="J42" s="19"/>
      <c r="K42" s="19"/>
      <c r="L42" s="26"/>
      <c r="M42" s="26"/>
      <c r="N42" s="26"/>
      <c r="O42" s="26"/>
      <c r="P42" s="26"/>
      <c r="Q42" s="26"/>
      <c r="R42" s="18"/>
      <c r="S42" s="18"/>
      <c r="T42" s="18"/>
      <c r="U42" s="18"/>
      <c r="V42" s="18"/>
      <c r="W42" s="18"/>
      <c r="X42" s="27"/>
      <c r="Y42" s="27"/>
      <c r="Z42" s="27"/>
      <c r="AA42" s="28"/>
      <c r="AB42" s="28"/>
      <c r="AC42" s="28"/>
      <c r="AD42" s="29"/>
      <c r="AE42" s="29"/>
      <c r="AF42" s="29"/>
      <c r="AG42" s="6" t="s">
        <v>10</v>
      </c>
      <c r="AH42" s="59" t="s">
        <v>127</v>
      </c>
      <c r="AI42" s="6"/>
      <c r="AJ42" s="6"/>
      <c r="AK42" s="6"/>
      <c r="AL42" s="6"/>
      <c r="AM42" s="6"/>
      <c r="AN42" s="6"/>
      <c r="AO42" s="39" t="e">
        <f t="shared" ca="1" si="10"/>
        <v>#N/A</v>
      </c>
      <c r="AP42" s="39" t="e">
        <f t="shared" ca="1" si="11"/>
        <v>#N/A</v>
      </c>
      <c r="AQ42" s="160">
        <v>1</v>
      </c>
    </row>
    <row r="43" spans="1:43" ht="15.75" thickBot="1">
      <c r="A43" s="26">
        <f t="shared" si="3"/>
        <v>40</v>
      </c>
      <c r="B43" s="4"/>
      <c r="C43" s="53" t="str">
        <f t="shared" si="0"/>
        <v>No</v>
      </c>
      <c r="D43" s="102" t="s">
        <v>127</v>
      </c>
      <c r="E43" s="59" t="s">
        <v>127</v>
      </c>
      <c r="F43" s="102"/>
      <c r="G43" s="102"/>
      <c r="H43" s="19"/>
      <c r="I43" s="19"/>
      <c r="J43" s="19"/>
      <c r="K43" s="19"/>
      <c r="L43" s="26"/>
      <c r="M43" s="26"/>
      <c r="N43" s="26"/>
      <c r="O43" s="26"/>
      <c r="P43" s="26"/>
      <c r="Q43" s="26"/>
      <c r="R43" s="18"/>
      <c r="S43" s="18"/>
      <c r="T43" s="18"/>
      <c r="U43" s="18"/>
      <c r="V43" s="18"/>
      <c r="W43" s="18"/>
      <c r="X43" s="27"/>
      <c r="Y43" s="27"/>
      <c r="Z43" s="27"/>
      <c r="AA43" s="28"/>
      <c r="AB43" s="28"/>
      <c r="AC43" s="28"/>
      <c r="AD43" s="29"/>
      <c r="AE43" s="29"/>
      <c r="AF43" s="29"/>
      <c r="AG43" s="6" t="s">
        <v>10</v>
      </c>
      <c r="AH43" s="59" t="s">
        <v>127</v>
      </c>
      <c r="AI43" s="6"/>
      <c r="AJ43" s="6"/>
      <c r="AK43" s="6"/>
      <c r="AL43" s="6"/>
      <c r="AM43" s="6"/>
      <c r="AN43" s="6"/>
      <c r="AO43" s="39" t="e">
        <f t="shared" ca="1" si="10"/>
        <v>#N/A</v>
      </c>
      <c r="AP43" s="39" t="e">
        <f t="shared" ca="1" si="11"/>
        <v>#N/A</v>
      </c>
      <c r="AQ43" s="160">
        <v>1</v>
      </c>
    </row>
    <row r="44" spans="1:43" ht="16.5" thickTop="1" thickBot="1">
      <c r="A44" s="26">
        <f t="shared" si="3"/>
        <v>41</v>
      </c>
      <c r="B44" s="4"/>
      <c r="C44" s="53" t="str">
        <f t="shared" si="0"/>
        <v>Yes</v>
      </c>
      <c r="D44" s="102" t="s">
        <v>127</v>
      </c>
      <c r="E44" s="60" t="s">
        <v>128</v>
      </c>
      <c r="F44" s="102"/>
      <c r="G44" s="102"/>
      <c r="H44" s="19"/>
      <c r="I44" s="19"/>
      <c r="J44" s="19"/>
      <c r="K44" s="19"/>
      <c r="L44" s="26"/>
      <c r="M44" s="26"/>
      <c r="N44" s="26"/>
      <c r="O44" s="26"/>
      <c r="P44" s="26"/>
      <c r="Q44" s="26"/>
      <c r="R44" s="18"/>
      <c r="S44" s="18"/>
      <c r="T44" s="18"/>
      <c r="U44" s="18"/>
      <c r="V44" s="18"/>
      <c r="W44" s="18"/>
      <c r="X44" s="27"/>
      <c r="Y44" s="27"/>
      <c r="Z44" s="27"/>
      <c r="AA44" s="28"/>
      <c r="AB44" s="28"/>
      <c r="AC44" s="28"/>
      <c r="AD44" s="29"/>
      <c r="AE44" s="29"/>
      <c r="AF44" s="29"/>
      <c r="AG44" s="12" t="s">
        <v>10</v>
      </c>
      <c r="AH44" s="60" t="s">
        <v>128</v>
      </c>
      <c r="AI44" s="129"/>
      <c r="AJ44" s="130"/>
      <c r="AK44" s="12"/>
      <c r="AL44" s="12" t="s">
        <v>2</v>
      </c>
      <c r="AM44" s="12"/>
      <c r="AN44" s="12"/>
      <c r="AO44" s="40" t="s">
        <v>2</v>
      </c>
      <c r="AP44" s="40"/>
      <c r="AQ44" s="160">
        <v>1</v>
      </c>
    </row>
    <row r="45" spans="1:43" ht="15.75" thickTop="1">
      <c r="A45" s="26">
        <f t="shared" si="3"/>
        <v>42</v>
      </c>
      <c r="B45" s="4"/>
      <c r="C45" s="53" t="str">
        <f t="shared" si="0"/>
        <v>No</v>
      </c>
      <c r="D45" s="102" t="s">
        <v>127</v>
      </c>
      <c r="E45" s="61" t="s">
        <v>127</v>
      </c>
      <c r="F45" s="102"/>
      <c r="G45" s="102"/>
      <c r="H45" s="19"/>
      <c r="I45" s="19"/>
      <c r="J45" s="19"/>
      <c r="K45" s="19"/>
      <c r="L45" s="26"/>
      <c r="M45" s="26"/>
      <c r="N45" s="26"/>
      <c r="O45" s="26"/>
      <c r="P45" s="26"/>
      <c r="Q45" s="26"/>
      <c r="R45" s="18"/>
      <c r="S45" s="18"/>
      <c r="T45" s="18"/>
      <c r="U45" s="18"/>
      <c r="V45" s="18"/>
      <c r="W45" s="18"/>
      <c r="X45" s="27"/>
      <c r="Y45" s="27"/>
      <c r="Z45" s="27"/>
      <c r="AA45" s="28"/>
      <c r="AB45" s="28"/>
      <c r="AC45" s="28"/>
      <c r="AD45" s="29"/>
      <c r="AE45" s="29"/>
      <c r="AF45" s="29"/>
      <c r="AG45" s="14" t="s">
        <v>11</v>
      </c>
      <c r="AH45" s="61" t="s">
        <v>127</v>
      </c>
      <c r="AI45" s="14"/>
      <c r="AJ45" s="14"/>
      <c r="AK45" s="14"/>
      <c r="AL45" s="14"/>
      <c r="AM45" s="14"/>
      <c r="AN45" s="14"/>
      <c r="AO45" s="41" t="e">
        <f t="shared" ref="AO45:AO51" ca="1" si="12">VLOOKUP($AL45,RecodeEducation,3,FALSE)</f>
        <v>#N/A</v>
      </c>
      <c r="AP45" s="41" t="e">
        <f t="shared" ref="AP45:AP51" ca="1" si="13">VLOOKUP($AN45,RecRecodEducation,3,FALSE)</f>
        <v>#N/A</v>
      </c>
      <c r="AQ45" s="160">
        <v>1</v>
      </c>
    </row>
    <row r="46" spans="1:43">
      <c r="A46" s="26">
        <f t="shared" si="3"/>
        <v>43</v>
      </c>
      <c r="B46" s="4"/>
      <c r="C46" s="53" t="str">
        <f t="shared" si="0"/>
        <v>No</v>
      </c>
      <c r="D46" s="102" t="s">
        <v>127</v>
      </c>
      <c r="E46" s="61" t="s">
        <v>127</v>
      </c>
      <c r="F46" s="102"/>
      <c r="G46" s="102"/>
      <c r="H46" s="19"/>
      <c r="I46" s="19"/>
      <c r="J46" s="19"/>
      <c r="K46" s="19"/>
      <c r="L46" s="26"/>
      <c r="M46" s="26"/>
      <c r="N46" s="26"/>
      <c r="O46" s="26"/>
      <c r="P46" s="26"/>
      <c r="Q46" s="26"/>
      <c r="R46" s="18"/>
      <c r="S46" s="18"/>
      <c r="T46" s="18"/>
      <c r="U46" s="18"/>
      <c r="V46" s="18"/>
      <c r="W46" s="18"/>
      <c r="X46" s="27"/>
      <c r="Y46" s="27"/>
      <c r="Z46" s="27"/>
      <c r="AA46" s="28"/>
      <c r="AB46" s="28"/>
      <c r="AC46" s="28"/>
      <c r="AD46" s="29"/>
      <c r="AE46" s="29"/>
      <c r="AF46" s="29"/>
      <c r="AG46" s="14" t="s">
        <v>11</v>
      </c>
      <c r="AH46" s="61" t="s">
        <v>127</v>
      </c>
      <c r="AI46" s="14"/>
      <c r="AJ46" s="14"/>
      <c r="AK46" s="14"/>
      <c r="AL46" s="14"/>
      <c r="AM46" s="14"/>
      <c r="AN46" s="14"/>
      <c r="AO46" s="41" t="e">
        <f t="shared" ca="1" si="12"/>
        <v>#N/A</v>
      </c>
      <c r="AP46" s="41" t="e">
        <f t="shared" ca="1" si="13"/>
        <v>#N/A</v>
      </c>
      <c r="AQ46" s="160">
        <v>1</v>
      </c>
    </row>
    <row r="47" spans="1:43">
      <c r="A47" s="26">
        <f t="shared" si="3"/>
        <v>44</v>
      </c>
      <c r="B47" s="4"/>
      <c r="C47" s="53" t="str">
        <f t="shared" si="0"/>
        <v>No</v>
      </c>
      <c r="D47" s="102" t="s">
        <v>127</v>
      </c>
      <c r="E47" s="61" t="s">
        <v>127</v>
      </c>
      <c r="F47" s="102"/>
      <c r="G47" s="102"/>
      <c r="H47" s="19"/>
      <c r="I47" s="19"/>
      <c r="J47" s="19"/>
      <c r="K47" s="19"/>
      <c r="L47" s="26"/>
      <c r="M47" s="26"/>
      <c r="N47" s="26"/>
      <c r="O47" s="26"/>
      <c r="P47" s="26"/>
      <c r="Q47" s="26"/>
      <c r="R47" s="18"/>
      <c r="S47" s="18"/>
      <c r="T47" s="18"/>
      <c r="U47" s="18"/>
      <c r="V47" s="18"/>
      <c r="W47" s="18"/>
      <c r="X47" s="27"/>
      <c r="Y47" s="27"/>
      <c r="Z47" s="27"/>
      <c r="AA47" s="28"/>
      <c r="AB47" s="28"/>
      <c r="AC47" s="28"/>
      <c r="AD47" s="29"/>
      <c r="AE47" s="29"/>
      <c r="AF47" s="29"/>
      <c r="AG47" s="14" t="s">
        <v>11</v>
      </c>
      <c r="AH47" s="61" t="s">
        <v>127</v>
      </c>
      <c r="AI47" s="14"/>
      <c r="AJ47" s="14"/>
      <c r="AK47" s="14"/>
      <c r="AL47" s="14"/>
      <c r="AM47" s="14"/>
      <c r="AN47" s="14"/>
      <c r="AO47" s="41" t="e">
        <f t="shared" ca="1" si="12"/>
        <v>#N/A</v>
      </c>
      <c r="AP47" s="41" t="e">
        <f t="shared" ca="1" si="13"/>
        <v>#N/A</v>
      </c>
      <c r="AQ47" s="160">
        <v>1</v>
      </c>
    </row>
    <row r="48" spans="1:43">
      <c r="A48" s="26">
        <f t="shared" si="3"/>
        <v>45</v>
      </c>
      <c r="B48" s="4"/>
      <c r="C48" s="53" t="str">
        <f t="shared" si="0"/>
        <v>No</v>
      </c>
      <c r="D48" s="102" t="s">
        <v>127</v>
      </c>
      <c r="E48" s="61" t="s">
        <v>127</v>
      </c>
      <c r="F48" s="102"/>
      <c r="G48" s="102"/>
      <c r="H48" s="19"/>
      <c r="I48" s="19"/>
      <c r="J48" s="19"/>
      <c r="K48" s="19"/>
      <c r="L48" s="26"/>
      <c r="M48" s="26"/>
      <c r="N48" s="26"/>
      <c r="O48" s="26"/>
      <c r="P48" s="26"/>
      <c r="Q48" s="26"/>
      <c r="R48" s="18"/>
      <c r="S48" s="18"/>
      <c r="T48" s="18"/>
      <c r="U48" s="18"/>
      <c r="V48" s="18"/>
      <c r="W48" s="18"/>
      <c r="X48" s="27"/>
      <c r="Y48" s="27"/>
      <c r="Z48" s="27"/>
      <c r="AA48" s="28"/>
      <c r="AB48" s="28"/>
      <c r="AC48" s="28"/>
      <c r="AD48" s="29"/>
      <c r="AE48" s="29"/>
      <c r="AF48" s="29"/>
      <c r="AG48" s="14" t="s">
        <v>11</v>
      </c>
      <c r="AH48" s="61" t="s">
        <v>127</v>
      </c>
      <c r="AI48" s="14"/>
      <c r="AJ48" s="14"/>
      <c r="AK48" s="14"/>
      <c r="AL48" s="14"/>
      <c r="AM48" s="14"/>
      <c r="AN48" s="14"/>
      <c r="AO48" s="41" t="e">
        <f t="shared" ca="1" si="12"/>
        <v>#N/A</v>
      </c>
      <c r="AP48" s="41" t="e">
        <f t="shared" ca="1" si="13"/>
        <v>#N/A</v>
      </c>
      <c r="AQ48" s="160">
        <v>1</v>
      </c>
    </row>
    <row r="49" spans="1:43">
      <c r="A49" s="26">
        <f t="shared" si="3"/>
        <v>46</v>
      </c>
      <c r="B49" s="4"/>
      <c r="C49" s="53" t="str">
        <f t="shared" si="0"/>
        <v>No</v>
      </c>
      <c r="D49" s="102" t="s">
        <v>127</v>
      </c>
      <c r="E49" s="61" t="s">
        <v>127</v>
      </c>
      <c r="F49" s="102"/>
      <c r="G49" s="102"/>
      <c r="H49" s="19"/>
      <c r="I49" s="19"/>
      <c r="J49" s="19"/>
      <c r="K49" s="19"/>
      <c r="L49" s="26"/>
      <c r="M49" s="26"/>
      <c r="N49" s="26"/>
      <c r="O49" s="26"/>
      <c r="P49" s="26"/>
      <c r="Q49" s="26"/>
      <c r="R49" s="18"/>
      <c r="S49" s="18"/>
      <c r="T49" s="18"/>
      <c r="U49" s="18"/>
      <c r="V49" s="18"/>
      <c r="W49" s="18"/>
      <c r="X49" s="27"/>
      <c r="Y49" s="27"/>
      <c r="Z49" s="27"/>
      <c r="AA49" s="28"/>
      <c r="AB49" s="28"/>
      <c r="AC49" s="28"/>
      <c r="AD49" s="29"/>
      <c r="AE49" s="29"/>
      <c r="AF49" s="29"/>
      <c r="AG49" s="14" t="s">
        <v>11</v>
      </c>
      <c r="AH49" s="61" t="s">
        <v>127</v>
      </c>
      <c r="AI49" s="14"/>
      <c r="AJ49" s="14"/>
      <c r="AK49" s="14"/>
      <c r="AL49" s="14"/>
      <c r="AM49" s="14"/>
      <c r="AN49" s="14"/>
      <c r="AO49" s="41" t="e">
        <f t="shared" ca="1" si="12"/>
        <v>#N/A</v>
      </c>
      <c r="AP49" s="41" t="e">
        <f t="shared" ca="1" si="13"/>
        <v>#N/A</v>
      </c>
      <c r="AQ49" s="160">
        <v>1</v>
      </c>
    </row>
    <row r="50" spans="1:43">
      <c r="A50" s="26">
        <f t="shared" si="3"/>
        <v>47</v>
      </c>
      <c r="B50" s="4"/>
      <c r="C50" s="53" t="str">
        <f t="shared" si="0"/>
        <v>No</v>
      </c>
      <c r="D50" s="102" t="s">
        <v>127</v>
      </c>
      <c r="E50" s="61" t="s">
        <v>127</v>
      </c>
      <c r="F50" s="102"/>
      <c r="G50" s="102"/>
      <c r="H50" s="19"/>
      <c r="I50" s="19"/>
      <c r="J50" s="19"/>
      <c r="K50" s="19"/>
      <c r="L50" s="26"/>
      <c r="M50" s="26"/>
      <c r="N50" s="26"/>
      <c r="O50" s="26"/>
      <c r="P50" s="26"/>
      <c r="Q50" s="26"/>
      <c r="R50" s="18"/>
      <c r="S50" s="18"/>
      <c r="T50" s="18"/>
      <c r="U50" s="18"/>
      <c r="V50" s="18"/>
      <c r="W50" s="18"/>
      <c r="X50" s="27"/>
      <c r="Y50" s="27"/>
      <c r="Z50" s="27"/>
      <c r="AA50" s="28"/>
      <c r="AB50" s="28"/>
      <c r="AC50" s="28"/>
      <c r="AD50" s="29"/>
      <c r="AE50" s="29"/>
      <c r="AF50" s="29"/>
      <c r="AG50" s="14" t="s">
        <v>11</v>
      </c>
      <c r="AH50" s="61" t="s">
        <v>127</v>
      </c>
      <c r="AI50" s="14"/>
      <c r="AJ50" s="14"/>
      <c r="AK50" s="14"/>
      <c r="AL50" s="14"/>
      <c r="AM50" s="14"/>
      <c r="AN50" s="14"/>
      <c r="AO50" s="41" t="e">
        <f t="shared" ca="1" si="12"/>
        <v>#N/A</v>
      </c>
      <c r="AP50" s="41" t="e">
        <f t="shared" ca="1" si="13"/>
        <v>#N/A</v>
      </c>
      <c r="AQ50" s="160">
        <v>1</v>
      </c>
    </row>
    <row r="51" spans="1:43" ht="15.75" thickBot="1">
      <c r="A51" s="26">
        <f t="shared" si="3"/>
        <v>48</v>
      </c>
      <c r="B51" s="4"/>
      <c r="C51" s="53" t="str">
        <f t="shared" si="0"/>
        <v>No</v>
      </c>
      <c r="D51" s="102" t="s">
        <v>127</v>
      </c>
      <c r="E51" s="61" t="s">
        <v>127</v>
      </c>
      <c r="F51" s="102"/>
      <c r="G51" s="102"/>
      <c r="H51" s="19"/>
      <c r="I51" s="19"/>
      <c r="J51" s="19"/>
      <c r="K51" s="19"/>
      <c r="L51" s="26"/>
      <c r="M51" s="26"/>
      <c r="N51" s="26"/>
      <c r="O51" s="26"/>
      <c r="P51" s="26"/>
      <c r="Q51" s="26"/>
      <c r="R51" s="18"/>
      <c r="S51" s="18"/>
      <c r="T51" s="18"/>
      <c r="U51" s="18"/>
      <c r="V51" s="18"/>
      <c r="W51" s="18"/>
      <c r="X51" s="27"/>
      <c r="Y51" s="27"/>
      <c r="Z51" s="27"/>
      <c r="AA51" s="28"/>
      <c r="AB51" s="28"/>
      <c r="AC51" s="28"/>
      <c r="AD51" s="29"/>
      <c r="AE51" s="29"/>
      <c r="AF51" s="29"/>
      <c r="AG51" s="14" t="s">
        <v>11</v>
      </c>
      <c r="AH51" s="61" t="s">
        <v>127</v>
      </c>
      <c r="AI51" s="14"/>
      <c r="AJ51" s="14"/>
      <c r="AK51" s="14"/>
      <c r="AL51" s="14"/>
      <c r="AM51" s="14"/>
      <c r="AN51" s="14"/>
      <c r="AO51" s="41" t="e">
        <f t="shared" ca="1" si="12"/>
        <v>#N/A</v>
      </c>
      <c r="AP51" s="41" t="e">
        <f t="shared" ca="1" si="13"/>
        <v>#N/A</v>
      </c>
      <c r="AQ51" s="160">
        <v>1</v>
      </c>
    </row>
    <row r="52" spans="1:43" ht="16.5" thickTop="1" thickBot="1">
      <c r="A52" s="26">
        <f t="shared" si="3"/>
        <v>49</v>
      </c>
      <c r="B52" s="4"/>
      <c r="C52" s="53" t="str">
        <f t="shared" si="0"/>
        <v>Yes</v>
      </c>
      <c r="D52" s="102" t="s">
        <v>127</v>
      </c>
      <c r="E52" s="62" t="s">
        <v>128</v>
      </c>
      <c r="F52" s="102"/>
      <c r="G52" s="102"/>
      <c r="H52" s="19"/>
      <c r="I52" s="19"/>
      <c r="J52" s="19"/>
      <c r="K52" s="19"/>
      <c r="L52" s="26"/>
      <c r="M52" s="26"/>
      <c r="N52" s="26"/>
      <c r="O52" s="26"/>
      <c r="P52" s="26"/>
      <c r="Q52" s="26"/>
      <c r="R52" s="18"/>
      <c r="S52" s="18"/>
      <c r="T52" s="18"/>
      <c r="U52" s="18"/>
      <c r="V52" s="18"/>
      <c r="W52" s="18"/>
      <c r="X52" s="27"/>
      <c r="Y52" s="27"/>
      <c r="Z52" s="27"/>
      <c r="AA52" s="28"/>
      <c r="AB52" s="28"/>
      <c r="AC52" s="28"/>
      <c r="AD52" s="29"/>
      <c r="AE52" s="29"/>
      <c r="AF52" s="29"/>
      <c r="AG52" s="15" t="s">
        <v>11</v>
      </c>
      <c r="AH52" s="62" t="s">
        <v>128</v>
      </c>
      <c r="AI52" s="131"/>
      <c r="AJ52" s="132"/>
      <c r="AK52" s="15"/>
      <c r="AL52" s="15" t="s">
        <v>2</v>
      </c>
      <c r="AM52" s="15"/>
      <c r="AN52" s="15"/>
      <c r="AO52" s="42" t="s">
        <v>2</v>
      </c>
      <c r="AP52" s="42"/>
      <c r="AQ52" s="160">
        <v>1</v>
      </c>
    </row>
    <row r="53" spans="1:43" ht="15.75" thickTop="1">
      <c r="A53" s="26">
        <f t="shared" si="3"/>
        <v>50</v>
      </c>
      <c r="B53" s="4"/>
      <c r="C53" s="53" t="str">
        <f t="shared" si="0"/>
        <v>No</v>
      </c>
      <c r="D53" s="102" t="s">
        <v>127</v>
      </c>
      <c r="E53" s="63" t="s">
        <v>127</v>
      </c>
      <c r="F53" s="102"/>
      <c r="G53" s="102"/>
      <c r="H53" s="19"/>
      <c r="I53" s="19"/>
      <c r="J53" s="19"/>
      <c r="K53" s="19"/>
      <c r="L53" s="26"/>
      <c r="M53" s="26"/>
      <c r="N53" s="26"/>
      <c r="O53" s="26"/>
      <c r="P53" s="26"/>
      <c r="Q53" s="26"/>
      <c r="R53" s="18"/>
      <c r="S53" s="18"/>
      <c r="T53" s="18"/>
      <c r="U53" s="18"/>
      <c r="V53" s="18"/>
      <c r="W53" s="18"/>
      <c r="X53" s="27"/>
      <c r="Y53" s="27"/>
      <c r="Z53" s="27"/>
      <c r="AA53" s="28"/>
      <c r="AB53" s="28"/>
      <c r="AC53" s="28"/>
      <c r="AD53" s="29"/>
      <c r="AE53" s="29"/>
      <c r="AF53" s="29"/>
      <c r="AG53" s="16" t="s">
        <v>14</v>
      </c>
      <c r="AH53" s="63" t="s">
        <v>127</v>
      </c>
      <c r="AI53" s="16"/>
      <c r="AJ53" s="16"/>
      <c r="AK53" s="16"/>
      <c r="AL53" s="16"/>
      <c r="AM53" s="16"/>
      <c r="AN53" s="16"/>
      <c r="AO53" s="43" t="e">
        <f t="shared" ref="AO53:AO59" ca="1" si="14">VLOOKUP($AL53,RecodeReturn,3,FALSE)</f>
        <v>#N/A</v>
      </c>
      <c r="AP53" s="43" t="e">
        <f t="shared" ref="AP53:AP59" ca="1" si="15">VLOOKUP($AN53,RecRecodReturn,3,FALSE)</f>
        <v>#N/A</v>
      </c>
      <c r="AQ53" s="160">
        <v>1</v>
      </c>
    </row>
    <row r="54" spans="1:43">
      <c r="A54" s="26">
        <f t="shared" si="3"/>
        <v>51</v>
      </c>
      <c r="B54" s="4"/>
      <c r="C54" s="53" t="str">
        <f t="shared" si="0"/>
        <v>No</v>
      </c>
      <c r="D54" s="102" t="s">
        <v>127</v>
      </c>
      <c r="E54" s="63" t="s">
        <v>127</v>
      </c>
      <c r="F54" s="102"/>
      <c r="G54" s="102"/>
      <c r="H54" s="19"/>
      <c r="I54" s="19"/>
      <c r="J54" s="19"/>
      <c r="K54" s="19"/>
      <c r="L54" s="26"/>
      <c r="M54" s="26"/>
      <c r="N54" s="26"/>
      <c r="O54" s="26"/>
      <c r="P54" s="26"/>
      <c r="Q54" s="26"/>
      <c r="R54" s="18"/>
      <c r="S54" s="18"/>
      <c r="T54" s="18"/>
      <c r="U54" s="18"/>
      <c r="V54" s="18"/>
      <c r="W54" s="18"/>
      <c r="X54" s="27"/>
      <c r="Y54" s="27"/>
      <c r="Z54" s="27"/>
      <c r="AA54" s="28"/>
      <c r="AB54" s="28"/>
      <c r="AC54" s="28"/>
      <c r="AD54" s="29"/>
      <c r="AE54" s="29"/>
      <c r="AF54" s="29"/>
      <c r="AG54" s="16" t="s">
        <v>14</v>
      </c>
      <c r="AH54" s="63" t="s">
        <v>127</v>
      </c>
      <c r="AI54" s="16"/>
      <c r="AJ54" s="16"/>
      <c r="AK54" s="16"/>
      <c r="AL54" s="16"/>
      <c r="AM54" s="16"/>
      <c r="AN54" s="16"/>
      <c r="AO54" s="43" t="e">
        <f t="shared" ca="1" si="14"/>
        <v>#N/A</v>
      </c>
      <c r="AP54" s="43" t="e">
        <f t="shared" ca="1" si="15"/>
        <v>#N/A</v>
      </c>
      <c r="AQ54" s="160">
        <v>1</v>
      </c>
    </row>
    <row r="55" spans="1:43">
      <c r="A55" s="26">
        <f t="shared" si="3"/>
        <v>52</v>
      </c>
      <c r="B55" s="4"/>
      <c r="C55" s="53" t="str">
        <f t="shared" si="0"/>
        <v>No</v>
      </c>
      <c r="D55" s="102" t="s">
        <v>127</v>
      </c>
      <c r="E55" s="63" t="s">
        <v>127</v>
      </c>
      <c r="F55" s="102"/>
      <c r="G55" s="102"/>
      <c r="H55" s="19"/>
      <c r="I55" s="19"/>
      <c r="J55" s="19"/>
      <c r="K55" s="19"/>
      <c r="L55" s="26"/>
      <c r="M55" s="26"/>
      <c r="N55" s="26"/>
      <c r="O55" s="26"/>
      <c r="P55" s="26"/>
      <c r="Q55" s="26"/>
      <c r="R55" s="18"/>
      <c r="S55" s="18"/>
      <c r="T55" s="18"/>
      <c r="U55" s="18"/>
      <c r="V55" s="18"/>
      <c r="W55" s="18"/>
      <c r="X55" s="27"/>
      <c r="Y55" s="27"/>
      <c r="Z55" s="27"/>
      <c r="AA55" s="28"/>
      <c r="AB55" s="28"/>
      <c r="AC55" s="28"/>
      <c r="AD55" s="29"/>
      <c r="AE55" s="29"/>
      <c r="AF55" s="29"/>
      <c r="AG55" s="16" t="s">
        <v>14</v>
      </c>
      <c r="AH55" s="63" t="s">
        <v>127</v>
      </c>
      <c r="AI55" s="16"/>
      <c r="AJ55" s="16"/>
      <c r="AK55" s="16"/>
      <c r="AL55" s="16"/>
      <c r="AM55" s="16"/>
      <c r="AN55" s="16"/>
      <c r="AO55" s="43" t="e">
        <f t="shared" ca="1" si="14"/>
        <v>#N/A</v>
      </c>
      <c r="AP55" s="43" t="e">
        <f t="shared" ca="1" si="15"/>
        <v>#N/A</v>
      </c>
      <c r="AQ55" s="160">
        <v>1</v>
      </c>
    </row>
    <row r="56" spans="1:43">
      <c r="A56" s="26">
        <f t="shared" si="3"/>
        <v>53</v>
      </c>
      <c r="B56" s="4"/>
      <c r="C56" s="53" t="str">
        <f t="shared" si="0"/>
        <v>No</v>
      </c>
      <c r="D56" s="102" t="s">
        <v>127</v>
      </c>
      <c r="E56" s="63" t="s">
        <v>127</v>
      </c>
      <c r="F56" s="102"/>
      <c r="G56" s="102"/>
      <c r="H56" s="19"/>
      <c r="I56" s="19"/>
      <c r="J56" s="19"/>
      <c r="K56" s="19"/>
      <c r="L56" s="26"/>
      <c r="M56" s="26"/>
      <c r="N56" s="26"/>
      <c r="O56" s="26"/>
      <c r="P56" s="26"/>
      <c r="Q56" s="26"/>
      <c r="R56" s="18"/>
      <c r="S56" s="18"/>
      <c r="T56" s="18"/>
      <c r="U56" s="18"/>
      <c r="V56" s="18"/>
      <c r="W56" s="18"/>
      <c r="X56" s="27"/>
      <c r="Y56" s="27"/>
      <c r="Z56" s="27"/>
      <c r="AA56" s="28"/>
      <c r="AB56" s="28"/>
      <c r="AC56" s="28"/>
      <c r="AD56" s="29"/>
      <c r="AE56" s="29"/>
      <c r="AF56" s="29"/>
      <c r="AG56" s="16" t="s">
        <v>14</v>
      </c>
      <c r="AH56" s="63" t="s">
        <v>127</v>
      </c>
      <c r="AI56" s="16"/>
      <c r="AJ56" s="16"/>
      <c r="AK56" s="16"/>
      <c r="AL56" s="16"/>
      <c r="AM56" s="16"/>
      <c r="AN56" s="16"/>
      <c r="AO56" s="43" t="e">
        <f t="shared" ca="1" si="14"/>
        <v>#N/A</v>
      </c>
      <c r="AP56" s="43" t="e">
        <f t="shared" ca="1" si="15"/>
        <v>#N/A</v>
      </c>
      <c r="AQ56" s="160">
        <v>1</v>
      </c>
    </row>
    <row r="57" spans="1:43">
      <c r="A57" s="26">
        <f t="shared" si="3"/>
        <v>54</v>
      </c>
      <c r="B57" s="4"/>
      <c r="C57" s="53" t="str">
        <f t="shared" si="0"/>
        <v>No</v>
      </c>
      <c r="D57" s="102" t="s">
        <v>127</v>
      </c>
      <c r="E57" s="63" t="s">
        <v>127</v>
      </c>
      <c r="F57" s="102"/>
      <c r="G57" s="102"/>
      <c r="H57" s="19"/>
      <c r="I57" s="19"/>
      <c r="J57" s="19"/>
      <c r="K57" s="19"/>
      <c r="L57" s="26"/>
      <c r="M57" s="26"/>
      <c r="N57" s="26"/>
      <c r="O57" s="26"/>
      <c r="P57" s="26"/>
      <c r="Q57" s="26"/>
      <c r="R57" s="18"/>
      <c r="S57" s="18"/>
      <c r="T57" s="18"/>
      <c r="U57" s="18"/>
      <c r="V57" s="18"/>
      <c r="W57" s="18"/>
      <c r="X57" s="27"/>
      <c r="Y57" s="27"/>
      <c r="Z57" s="27"/>
      <c r="AA57" s="28"/>
      <c r="AB57" s="28"/>
      <c r="AC57" s="28"/>
      <c r="AD57" s="29"/>
      <c r="AE57" s="29"/>
      <c r="AF57" s="29"/>
      <c r="AG57" s="16" t="s">
        <v>14</v>
      </c>
      <c r="AH57" s="63" t="s">
        <v>127</v>
      </c>
      <c r="AI57" s="16"/>
      <c r="AJ57" s="16"/>
      <c r="AK57" s="16"/>
      <c r="AL57" s="16"/>
      <c r="AM57" s="16"/>
      <c r="AN57" s="16"/>
      <c r="AO57" s="43" t="e">
        <f t="shared" ca="1" si="14"/>
        <v>#N/A</v>
      </c>
      <c r="AP57" s="43" t="e">
        <f t="shared" ca="1" si="15"/>
        <v>#N/A</v>
      </c>
      <c r="AQ57" s="160">
        <v>1</v>
      </c>
    </row>
    <row r="58" spans="1:43">
      <c r="A58" s="26">
        <f t="shared" si="3"/>
        <v>55</v>
      </c>
      <c r="B58" s="4"/>
      <c r="C58" s="53" t="str">
        <f t="shared" si="0"/>
        <v>No</v>
      </c>
      <c r="D58" s="102" t="s">
        <v>127</v>
      </c>
      <c r="E58" s="63" t="s">
        <v>127</v>
      </c>
      <c r="F58" s="102"/>
      <c r="G58" s="102"/>
      <c r="H58" s="19"/>
      <c r="I58" s="19"/>
      <c r="J58" s="19"/>
      <c r="K58" s="19"/>
      <c r="L58" s="26"/>
      <c r="M58" s="26"/>
      <c r="N58" s="26"/>
      <c r="O58" s="26"/>
      <c r="P58" s="26"/>
      <c r="Q58" s="26"/>
      <c r="R58" s="18"/>
      <c r="S58" s="18"/>
      <c r="T58" s="18"/>
      <c r="U58" s="18"/>
      <c r="V58" s="18"/>
      <c r="W58" s="18"/>
      <c r="X58" s="27"/>
      <c r="Y58" s="27"/>
      <c r="Z58" s="27"/>
      <c r="AA58" s="28"/>
      <c r="AB58" s="28"/>
      <c r="AC58" s="28"/>
      <c r="AD58" s="29"/>
      <c r="AE58" s="29"/>
      <c r="AF58" s="29"/>
      <c r="AG58" s="16" t="s">
        <v>14</v>
      </c>
      <c r="AH58" s="63" t="s">
        <v>127</v>
      </c>
      <c r="AI58" s="16"/>
      <c r="AJ58" s="16"/>
      <c r="AK58" s="16"/>
      <c r="AL58" s="16"/>
      <c r="AM58" s="16"/>
      <c r="AN58" s="16"/>
      <c r="AO58" s="43" t="e">
        <f t="shared" ca="1" si="14"/>
        <v>#N/A</v>
      </c>
      <c r="AP58" s="43" t="e">
        <f t="shared" ca="1" si="15"/>
        <v>#N/A</v>
      </c>
      <c r="AQ58" s="160">
        <v>1</v>
      </c>
    </row>
    <row r="59" spans="1:43" ht="15.75" thickBot="1">
      <c r="A59" s="26">
        <f t="shared" si="3"/>
        <v>56</v>
      </c>
      <c r="B59" s="4"/>
      <c r="C59" s="53" t="str">
        <f t="shared" si="0"/>
        <v>No</v>
      </c>
      <c r="D59" s="102" t="s">
        <v>127</v>
      </c>
      <c r="E59" s="63" t="s">
        <v>127</v>
      </c>
      <c r="F59" s="102"/>
      <c r="G59" s="102"/>
      <c r="H59" s="19"/>
      <c r="I59" s="19"/>
      <c r="J59" s="19"/>
      <c r="K59" s="19"/>
      <c r="L59" s="26"/>
      <c r="M59" s="26"/>
      <c r="N59" s="26"/>
      <c r="O59" s="26"/>
      <c r="P59" s="26"/>
      <c r="Q59" s="26"/>
      <c r="R59" s="18"/>
      <c r="S59" s="18"/>
      <c r="T59" s="18"/>
      <c r="U59" s="18"/>
      <c r="V59" s="18"/>
      <c r="W59" s="18"/>
      <c r="X59" s="27"/>
      <c r="Y59" s="27"/>
      <c r="Z59" s="27"/>
      <c r="AA59" s="28"/>
      <c r="AB59" s="28"/>
      <c r="AC59" s="28"/>
      <c r="AD59" s="29"/>
      <c r="AE59" s="29"/>
      <c r="AF59" s="29"/>
      <c r="AG59" s="16" t="s">
        <v>14</v>
      </c>
      <c r="AH59" s="63" t="s">
        <v>127</v>
      </c>
      <c r="AI59" s="16"/>
      <c r="AJ59" s="16"/>
      <c r="AK59" s="16"/>
      <c r="AL59" s="16"/>
      <c r="AM59" s="16"/>
      <c r="AN59" s="16"/>
      <c r="AO59" s="43" t="e">
        <f t="shared" ca="1" si="14"/>
        <v>#N/A</v>
      </c>
      <c r="AP59" s="43" t="e">
        <f t="shared" ca="1" si="15"/>
        <v>#N/A</v>
      </c>
      <c r="AQ59" s="160">
        <v>1</v>
      </c>
    </row>
    <row r="60" spans="1:43" ht="16.5" thickTop="1" thickBot="1">
      <c r="A60" s="26">
        <f t="shared" si="3"/>
        <v>57</v>
      </c>
      <c r="B60" s="4"/>
      <c r="C60" s="53" t="str">
        <f t="shared" si="0"/>
        <v>Yes</v>
      </c>
      <c r="D60" s="102" t="s">
        <v>127</v>
      </c>
      <c r="E60" s="64" t="s">
        <v>128</v>
      </c>
      <c r="F60" s="102"/>
      <c r="G60" s="102"/>
      <c r="H60" s="19"/>
      <c r="I60" s="19"/>
      <c r="J60" s="19"/>
      <c r="K60" s="19"/>
      <c r="L60" s="26"/>
      <c r="M60" s="26"/>
      <c r="N60" s="26"/>
      <c r="O60" s="26"/>
      <c r="P60" s="26"/>
      <c r="Q60" s="26"/>
      <c r="R60" s="18"/>
      <c r="S60" s="18"/>
      <c r="T60" s="18"/>
      <c r="U60" s="18"/>
      <c r="V60" s="18"/>
      <c r="W60" s="18"/>
      <c r="X60" s="27"/>
      <c r="Y60" s="27"/>
      <c r="Z60" s="27"/>
      <c r="AA60" s="28"/>
      <c r="AB60" s="28"/>
      <c r="AC60" s="28"/>
      <c r="AD60" s="29"/>
      <c r="AE60" s="29"/>
      <c r="AF60" s="29"/>
      <c r="AG60" s="17" t="s">
        <v>14</v>
      </c>
      <c r="AH60" s="64" t="s">
        <v>128</v>
      </c>
      <c r="AI60" s="133"/>
      <c r="AJ60" s="134"/>
      <c r="AK60" s="17"/>
      <c r="AL60" s="17" t="s">
        <v>2</v>
      </c>
      <c r="AM60" s="17"/>
      <c r="AN60" s="17"/>
      <c r="AO60" s="44" t="s">
        <v>2</v>
      </c>
      <c r="AP60" s="44"/>
      <c r="AQ60" s="160">
        <v>1</v>
      </c>
    </row>
    <row r="61" spans="1:43" ht="15.75" thickTop="1">
      <c r="A61" s="26">
        <f t="shared" si="3"/>
        <v>58</v>
      </c>
      <c r="B61" s="4"/>
      <c r="C61" s="53" t="str">
        <f t="shared" si="0"/>
        <v>No</v>
      </c>
      <c r="D61" s="102" t="s">
        <v>127</v>
      </c>
      <c r="E61" s="65" t="s">
        <v>127</v>
      </c>
      <c r="F61" s="102"/>
      <c r="G61" s="102"/>
      <c r="H61" s="19"/>
      <c r="I61" s="19"/>
      <c r="J61" s="19"/>
      <c r="K61" s="19"/>
      <c r="L61" s="26"/>
      <c r="M61" s="26"/>
      <c r="N61" s="26"/>
      <c r="O61" s="26"/>
      <c r="P61" s="26"/>
      <c r="Q61" s="26"/>
      <c r="R61" s="18"/>
      <c r="S61" s="18"/>
      <c r="T61" s="18"/>
      <c r="U61" s="18"/>
      <c r="V61" s="18"/>
      <c r="W61" s="18"/>
      <c r="X61" s="27"/>
      <c r="Y61" s="27"/>
      <c r="Z61" s="27"/>
      <c r="AA61" s="28"/>
      <c r="AB61" s="28"/>
      <c r="AC61" s="28"/>
      <c r="AD61" s="29"/>
      <c r="AE61" s="29"/>
      <c r="AF61" s="29"/>
      <c r="AG61" s="18" t="s">
        <v>3</v>
      </c>
      <c r="AH61" s="65" t="s">
        <v>127</v>
      </c>
      <c r="AI61" s="18"/>
      <c r="AJ61" s="18"/>
      <c r="AK61" s="18"/>
      <c r="AL61" s="18"/>
      <c r="AM61" s="18"/>
      <c r="AN61" s="18"/>
      <c r="AO61" s="45" t="e">
        <f t="shared" ref="AO61:AO67" ca="1" si="16">VLOOKUP($AL61,RecodeProtect,3,FALSE)</f>
        <v>#N/A</v>
      </c>
      <c r="AP61" s="45" t="e">
        <f t="shared" ref="AP61:AP67" ca="1" si="17">VLOOKUP($AN61,RecRecodProtect,3,FALSE)</f>
        <v>#N/A</v>
      </c>
      <c r="AQ61" s="160">
        <v>1</v>
      </c>
    </row>
    <row r="62" spans="1:43">
      <c r="A62" s="26">
        <f t="shared" si="3"/>
        <v>59</v>
      </c>
      <c r="B62" s="4"/>
      <c r="C62" s="53" t="str">
        <f t="shared" si="0"/>
        <v>No</v>
      </c>
      <c r="D62" s="102" t="s">
        <v>127</v>
      </c>
      <c r="E62" s="65" t="s">
        <v>127</v>
      </c>
      <c r="F62" s="102"/>
      <c r="G62" s="102"/>
      <c r="H62" s="19"/>
      <c r="I62" s="19"/>
      <c r="J62" s="19"/>
      <c r="K62" s="19"/>
      <c r="L62" s="26"/>
      <c r="M62" s="26"/>
      <c r="N62" s="26"/>
      <c r="O62" s="26"/>
      <c r="P62" s="26"/>
      <c r="Q62" s="26"/>
      <c r="R62" s="18"/>
      <c r="S62" s="18"/>
      <c r="T62" s="18"/>
      <c r="U62" s="18"/>
      <c r="V62" s="18"/>
      <c r="W62" s="18"/>
      <c r="X62" s="27"/>
      <c r="Y62" s="27"/>
      <c r="Z62" s="27"/>
      <c r="AA62" s="28"/>
      <c r="AB62" s="28"/>
      <c r="AC62" s="28"/>
      <c r="AD62" s="29"/>
      <c r="AE62" s="29"/>
      <c r="AF62" s="29"/>
      <c r="AG62" s="18" t="s">
        <v>3</v>
      </c>
      <c r="AH62" s="65" t="s">
        <v>127</v>
      </c>
      <c r="AI62" s="18"/>
      <c r="AJ62" s="18"/>
      <c r="AK62" s="18"/>
      <c r="AL62" s="18"/>
      <c r="AM62" s="18"/>
      <c r="AN62" s="18"/>
      <c r="AO62" s="45" t="e">
        <f t="shared" ca="1" si="16"/>
        <v>#N/A</v>
      </c>
      <c r="AP62" s="45" t="e">
        <f t="shared" ca="1" si="17"/>
        <v>#N/A</v>
      </c>
      <c r="AQ62" s="160">
        <v>1</v>
      </c>
    </row>
    <row r="63" spans="1:43">
      <c r="A63" s="26">
        <f t="shared" si="3"/>
        <v>60</v>
      </c>
      <c r="B63" s="4"/>
      <c r="C63" s="53" t="str">
        <f t="shared" si="0"/>
        <v>No</v>
      </c>
      <c r="D63" s="102" t="s">
        <v>127</v>
      </c>
      <c r="E63" s="65" t="s">
        <v>127</v>
      </c>
      <c r="F63" s="102"/>
      <c r="G63" s="102"/>
      <c r="H63" s="19"/>
      <c r="I63" s="19"/>
      <c r="J63" s="19"/>
      <c r="K63" s="19"/>
      <c r="L63" s="26"/>
      <c r="M63" s="26"/>
      <c r="N63" s="26"/>
      <c r="O63" s="26"/>
      <c r="P63" s="26"/>
      <c r="Q63" s="26"/>
      <c r="R63" s="18"/>
      <c r="S63" s="18"/>
      <c r="T63" s="18"/>
      <c r="U63" s="18"/>
      <c r="V63" s="18"/>
      <c r="W63" s="18"/>
      <c r="X63" s="27"/>
      <c r="Y63" s="27"/>
      <c r="Z63" s="27"/>
      <c r="AA63" s="28"/>
      <c r="AB63" s="28"/>
      <c r="AC63" s="28"/>
      <c r="AD63" s="29"/>
      <c r="AE63" s="29"/>
      <c r="AF63" s="29"/>
      <c r="AG63" s="18" t="s">
        <v>3</v>
      </c>
      <c r="AH63" s="65" t="s">
        <v>127</v>
      </c>
      <c r="AI63" s="18"/>
      <c r="AJ63" s="18"/>
      <c r="AK63" s="18"/>
      <c r="AL63" s="18"/>
      <c r="AM63" s="18"/>
      <c r="AN63" s="18"/>
      <c r="AO63" s="45" t="e">
        <f t="shared" ca="1" si="16"/>
        <v>#N/A</v>
      </c>
      <c r="AP63" s="45" t="e">
        <f t="shared" ca="1" si="17"/>
        <v>#N/A</v>
      </c>
      <c r="AQ63" s="160">
        <v>1</v>
      </c>
    </row>
    <row r="64" spans="1:43">
      <c r="A64" s="26">
        <f t="shared" si="3"/>
        <v>61</v>
      </c>
      <c r="B64" s="4"/>
      <c r="C64" s="53" t="str">
        <f t="shared" si="0"/>
        <v>No</v>
      </c>
      <c r="D64" s="102" t="s">
        <v>127</v>
      </c>
      <c r="E64" s="65" t="s">
        <v>127</v>
      </c>
      <c r="F64" s="102"/>
      <c r="G64" s="102"/>
      <c r="H64" s="19"/>
      <c r="I64" s="19"/>
      <c r="J64" s="19"/>
      <c r="K64" s="19"/>
      <c r="L64" s="26"/>
      <c r="M64" s="26"/>
      <c r="N64" s="26"/>
      <c r="O64" s="26"/>
      <c r="P64" s="26"/>
      <c r="Q64" s="26"/>
      <c r="R64" s="18"/>
      <c r="S64" s="18"/>
      <c r="T64" s="18"/>
      <c r="U64" s="18"/>
      <c r="V64" s="18"/>
      <c r="W64" s="18"/>
      <c r="X64" s="27"/>
      <c r="Y64" s="27"/>
      <c r="Z64" s="27"/>
      <c r="AA64" s="28"/>
      <c r="AB64" s="28"/>
      <c r="AC64" s="28"/>
      <c r="AD64" s="29"/>
      <c r="AE64" s="29"/>
      <c r="AF64" s="29"/>
      <c r="AG64" s="18" t="s">
        <v>3</v>
      </c>
      <c r="AH64" s="65" t="s">
        <v>127</v>
      </c>
      <c r="AI64" s="18"/>
      <c r="AJ64" s="18"/>
      <c r="AK64" s="18"/>
      <c r="AL64" s="18"/>
      <c r="AM64" s="18"/>
      <c r="AN64" s="18"/>
      <c r="AO64" s="45" t="e">
        <f t="shared" ca="1" si="16"/>
        <v>#N/A</v>
      </c>
      <c r="AP64" s="45" t="e">
        <f t="shared" ca="1" si="17"/>
        <v>#N/A</v>
      </c>
      <c r="AQ64" s="160">
        <v>1</v>
      </c>
    </row>
    <row r="65" spans="1:43">
      <c r="A65" s="26">
        <f t="shared" si="3"/>
        <v>62</v>
      </c>
      <c r="B65" s="4"/>
      <c r="C65" s="53" t="str">
        <f t="shared" si="0"/>
        <v>No</v>
      </c>
      <c r="D65" s="102" t="s">
        <v>127</v>
      </c>
      <c r="E65" s="65" t="s">
        <v>127</v>
      </c>
      <c r="F65" s="102"/>
      <c r="G65" s="102"/>
      <c r="H65" s="19"/>
      <c r="I65" s="19"/>
      <c r="J65" s="19"/>
      <c r="K65" s="19"/>
      <c r="L65" s="26"/>
      <c r="M65" s="26"/>
      <c r="N65" s="26"/>
      <c r="O65" s="26"/>
      <c r="P65" s="26"/>
      <c r="Q65" s="26"/>
      <c r="R65" s="18"/>
      <c r="S65" s="18"/>
      <c r="T65" s="18"/>
      <c r="U65" s="18"/>
      <c r="V65" s="18"/>
      <c r="W65" s="18"/>
      <c r="X65" s="27"/>
      <c r="Y65" s="27"/>
      <c r="Z65" s="27"/>
      <c r="AA65" s="28"/>
      <c r="AB65" s="28"/>
      <c r="AC65" s="28"/>
      <c r="AD65" s="29"/>
      <c r="AE65" s="29"/>
      <c r="AF65" s="29"/>
      <c r="AG65" s="18" t="s">
        <v>3</v>
      </c>
      <c r="AH65" s="65" t="s">
        <v>127</v>
      </c>
      <c r="AI65" s="18"/>
      <c r="AJ65" s="18"/>
      <c r="AK65" s="18"/>
      <c r="AL65" s="18"/>
      <c r="AM65" s="18"/>
      <c r="AN65" s="18"/>
      <c r="AO65" s="45" t="e">
        <f t="shared" ca="1" si="16"/>
        <v>#N/A</v>
      </c>
      <c r="AP65" s="45" t="e">
        <f t="shared" ca="1" si="17"/>
        <v>#N/A</v>
      </c>
      <c r="AQ65" s="160">
        <v>1</v>
      </c>
    </row>
    <row r="66" spans="1:43">
      <c r="A66" s="26">
        <f t="shared" si="3"/>
        <v>63</v>
      </c>
      <c r="B66" s="4"/>
      <c r="C66" s="53" t="str">
        <f t="shared" si="0"/>
        <v>No</v>
      </c>
      <c r="D66" s="102" t="s">
        <v>127</v>
      </c>
      <c r="E66" s="65" t="s">
        <v>127</v>
      </c>
      <c r="F66" s="102"/>
      <c r="G66" s="102"/>
      <c r="H66" s="19"/>
      <c r="I66" s="19"/>
      <c r="J66" s="19"/>
      <c r="K66" s="19"/>
      <c r="L66" s="26"/>
      <c r="M66" s="26"/>
      <c r="N66" s="26"/>
      <c r="O66" s="26"/>
      <c r="P66" s="26"/>
      <c r="Q66" s="26"/>
      <c r="R66" s="18"/>
      <c r="S66" s="18"/>
      <c r="T66" s="18"/>
      <c r="U66" s="18"/>
      <c r="V66" s="18"/>
      <c r="W66" s="18"/>
      <c r="X66" s="27"/>
      <c r="Y66" s="27"/>
      <c r="Z66" s="27"/>
      <c r="AA66" s="28"/>
      <c r="AB66" s="28"/>
      <c r="AC66" s="28"/>
      <c r="AD66" s="29"/>
      <c r="AE66" s="29"/>
      <c r="AF66" s="29"/>
      <c r="AG66" s="18" t="s">
        <v>3</v>
      </c>
      <c r="AH66" s="65" t="s">
        <v>127</v>
      </c>
      <c r="AI66" s="18"/>
      <c r="AJ66" s="18"/>
      <c r="AK66" s="18"/>
      <c r="AL66" s="18"/>
      <c r="AM66" s="18"/>
      <c r="AN66" s="18"/>
      <c r="AO66" s="45" t="e">
        <f t="shared" ca="1" si="16"/>
        <v>#N/A</v>
      </c>
      <c r="AP66" s="45" t="e">
        <f t="shared" ca="1" si="17"/>
        <v>#N/A</v>
      </c>
      <c r="AQ66" s="160">
        <v>1</v>
      </c>
    </row>
    <row r="67" spans="1:43" ht="15.75" thickBot="1">
      <c r="A67" s="26">
        <f t="shared" si="3"/>
        <v>64</v>
      </c>
      <c r="B67" s="4"/>
      <c r="C67" s="53" t="str">
        <f t="shared" si="0"/>
        <v>No</v>
      </c>
      <c r="D67" s="102" t="s">
        <v>127</v>
      </c>
      <c r="E67" s="65" t="s">
        <v>127</v>
      </c>
      <c r="F67" s="102"/>
      <c r="G67" s="102"/>
      <c r="H67" s="19"/>
      <c r="I67" s="19"/>
      <c r="J67" s="19"/>
      <c r="K67" s="19"/>
      <c r="L67" s="26"/>
      <c r="M67" s="26"/>
      <c r="N67" s="26"/>
      <c r="O67" s="26"/>
      <c r="P67" s="26"/>
      <c r="Q67" s="26"/>
      <c r="R67" s="18"/>
      <c r="S67" s="18"/>
      <c r="T67" s="18"/>
      <c r="U67" s="18"/>
      <c r="V67" s="18"/>
      <c r="W67" s="18"/>
      <c r="X67" s="27"/>
      <c r="Y67" s="27"/>
      <c r="Z67" s="27"/>
      <c r="AA67" s="28"/>
      <c r="AB67" s="28"/>
      <c r="AC67" s="28"/>
      <c r="AD67" s="29"/>
      <c r="AE67" s="29"/>
      <c r="AF67" s="29"/>
      <c r="AG67" s="18" t="s">
        <v>3</v>
      </c>
      <c r="AH67" s="65" t="s">
        <v>127</v>
      </c>
      <c r="AI67" s="18"/>
      <c r="AJ67" s="18"/>
      <c r="AK67" s="18"/>
      <c r="AL67" s="18"/>
      <c r="AM67" s="18"/>
      <c r="AN67" s="18"/>
      <c r="AO67" s="45" t="e">
        <f t="shared" ca="1" si="16"/>
        <v>#N/A</v>
      </c>
      <c r="AP67" s="45" t="e">
        <f t="shared" ca="1" si="17"/>
        <v>#N/A</v>
      </c>
      <c r="AQ67" s="160">
        <v>1</v>
      </c>
    </row>
    <row r="68" spans="1:43" ht="16.5" thickTop="1" thickBot="1">
      <c r="A68" s="26">
        <f t="shared" si="3"/>
        <v>65</v>
      </c>
      <c r="B68" s="4"/>
      <c r="C68" s="53" t="str">
        <f t="shared" si="0"/>
        <v>Yes</v>
      </c>
      <c r="D68" s="102" t="s">
        <v>127</v>
      </c>
      <c r="E68" s="66" t="s">
        <v>128</v>
      </c>
      <c r="F68" s="102"/>
      <c r="G68" s="102"/>
      <c r="H68" s="19"/>
      <c r="I68" s="19"/>
      <c r="J68" s="19"/>
      <c r="K68" s="19"/>
      <c r="L68" s="26"/>
      <c r="M68" s="26"/>
      <c r="N68" s="26"/>
      <c r="O68" s="26"/>
      <c r="P68" s="26"/>
      <c r="Q68" s="26"/>
      <c r="R68" s="18"/>
      <c r="S68" s="18"/>
      <c r="T68" s="18"/>
      <c r="U68" s="18"/>
      <c r="V68" s="18"/>
      <c r="W68" s="18"/>
      <c r="X68" s="27"/>
      <c r="Y68" s="27"/>
      <c r="Z68" s="27"/>
      <c r="AA68" s="28"/>
      <c r="AB68" s="28"/>
      <c r="AC68" s="28"/>
      <c r="AD68" s="29"/>
      <c r="AE68" s="29"/>
      <c r="AF68" s="29"/>
      <c r="AG68" s="19" t="s">
        <v>3</v>
      </c>
      <c r="AH68" s="66" t="s">
        <v>128</v>
      </c>
      <c r="AI68" s="135"/>
      <c r="AJ68" s="136"/>
      <c r="AK68" s="19"/>
      <c r="AL68" s="19" t="s">
        <v>2</v>
      </c>
      <c r="AM68" s="19"/>
      <c r="AN68" s="19"/>
      <c r="AO68" s="46" t="s">
        <v>2</v>
      </c>
      <c r="AP68" s="46"/>
      <c r="AQ68" s="160">
        <v>1</v>
      </c>
    </row>
    <row r="69" spans="1:43" ht="15.75" thickTop="1"/>
  </sheetData>
  <conditionalFormatting sqref="C5:C68">
    <cfRule type="containsText" dxfId="2" priority="3" operator="containsText" text="Yes">
      <formula>NOT(ISERROR(SEARCH("Yes",C5)))</formula>
    </cfRule>
  </conditionalFormatting>
  <conditionalFormatting sqref="AQ4:AQ68">
    <cfRule type="cellIs" dxfId="1" priority="2" operator="equal">
      <formula>1</formula>
    </cfRule>
    <cfRule type="cellIs" dxfId="0" priority="1" operator="equal">
      <formula>0</formula>
    </cfRule>
  </conditionalFormatting>
  <dataValidations count="16">
    <dataValidation type="list" errorStyle="warning" allowBlank="1" showInputMessage="1" showErrorMessage="1" sqref="AL5:AL11 AH5:AH11 E5:E11">
      <formula1>ProblemsLivelih</formula1>
    </dataValidation>
    <dataValidation type="list" allowBlank="1" showInputMessage="1" showErrorMessage="1" sqref="AN5:AN11">
      <formula1>RecommLivelih</formula1>
    </dataValidation>
    <dataValidation type="list" allowBlank="1" showInputMessage="1" showErrorMessage="1" sqref="AL13:AL19 AH13:AH19 E13:E19">
      <formula1>ProblemsWASH</formula1>
    </dataValidation>
    <dataValidation type="list" allowBlank="1" showInputMessage="1" showErrorMessage="1" sqref="AN13:AN19">
      <formula1>RecommWASH</formula1>
    </dataValidation>
    <dataValidation type="list" allowBlank="1" showInputMessage="1" showErrorMessage="1" sqref="AL21:AL27 AH21:AH27 E21:E27">
      <formula1>ProblemsShelter</formula1>
    </dataValidation>
    <dataValidation type="list" allowBlank="1" showInputMessage="1" showErrorMessage="1" sqref="AN21:AN27">
      <formula1>RecommShelter</formula1>
    </dataValidation>
    <dataValidation type="list" allowBlank="1" showInputMessage="1" showErrorMessage="1" sqref="AL29:AL35 AH29:AH35 E29:E35">
      <formula1>ProblemsFoodSec</formula1>
    </dataValidation>
    <dataValidation type="list" allowBlank="1" showInputMessage="1" showErrorMessage="1" sqref="AN29:AN35">
      <formula1>RecommFoodSec</formula1>
    </dataValidation>
    <dataValidation type="list" allowBlank="1" showInputMessage="1" showErrorMessage="1" sqref="AL37:AL43 AH37:AH43 E37:E43">
      <formula1>ProblemsHealth</formula1>
    </dataValidation>
    <dataValidation type="list" allowBlank="1" showInputMessage="1" showErrorMessage="1" sqref="AN37:AN43">
      <formula1>RecommHealth</formula1>
    </dataValidation>
    <dataValidation type="list" allowBlank="1" showInputMessage="1" showErrorMessage="1" sqref="AL45:AL51 AH45:AH51 E45:E51">
      <formula1>ProblemsEducation</formula1>
    </dataValidation>
    <dataValidation type="list" allowBlank="1" showInputMessage="1" showErrorMessage="1" sqref="AN45:AN51">
      <formula1>RecommEducation</formula1>
    </dataValidation>
    <dataValidation type="list" allowBlank="1" showInputMessage="1" showErrorMessage="1" sqref="AL53:AL59 AH53:AH59 E53:E59">
      <formula1>ProblemsReturn</formula1>
    </dataValidation>
    <dataValidation type="list" allowBlank="1" showInputMessage="1" showErrorMessage="1" sqref="AN53:AN59">
      <formula1>RecommReturn</formula1>
    </dataValidation>
    <dataValidation type="list" allowBlank="1" showInputMessage="1" showErrorMessage="1" sqref="AL61:AL67 AH61:AH67 E61:E67">
      <formula1>ProblemsProtect</formula1>
    </dataValidation>
    <dataValidation type="list" allowBlank="1" showInputMessage="1" showErrorMessage="1" sqref="AN61:AN67">
      <formula1>RecommProtect</formula1>
    </dataValidation>
  </dataValidations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D39"/>
  <sheetViews>
    <sheetView workbookViewId="0"/>
  </sheetViews>
  <sheetFormatPr defaultColWidth="9.140625" defaultRowHeight="15"/>
  <cols>
    <col min="1" max="1" width="8.140625" bestFit="1" customWidth="1"/>
    <col min="2" max="2" width="43" bestFit="1" customWidth="1"/>
    <col min="3" max="3" width="14.7109375" customWidth="1"/>
    <col min="4" max="4" width="92.5703125" customWidth="1"/>
  </cols>
  <sheetData>
    <row r="1" spans="1:4">
      <c r="A1" s="2" t="s">
        <v>130</v>
      </c>
      <c r="B1" s="2" t="s">
        <v>131</v>
      </c>
      <c r="C1" s="2" t="s">
        <v>228</v>
      </c>
      <c r="D1" s="2" t="s">
        <v>201</v>
      </c>
    </row>
    <row r="2" spans="1:4">
      <c r="A2" t="s">
        <v>314</v>
      </c>
      <c r="B2" t="s">
        <v>315</v>
      </c>
      <c r="C2" t="e">
        <v>#N/A</v>
      </c>
      <c r="D2" t="s">
        <v>229</v>
      </c>
    </row>
    <row r="3" spans="1:4">
      <c r="A3" t="s">
        <v>316</v>
      </c>
      <c r="B3" t="s">
        <v>317</v>
      </c>
      <c r="C3" t="e">
        <v>#N/A</v>
      </c>
      <c r="D3" t="s">
        <v>230</v>
      </c>
    </row>
    <row r="4" spans="1:4">
      <c r="A4" t="s">
        <v>318</v>
      </c>
      <c r="B4" t="s">
        <v>315</v>
      </c>
      <c r="C4" t="e">
        <v>#N/A</v>
      </c>
    </row>
    <row r="5" spans="1:4">
      <c r="A5" t="s">
        <v>319</v>
      </c>
      <c r="B5" t="s">
        <v>317</v>
      </c>
      <c r="C5" t="e">
        <v>#N/A</v>
      </c>
    </row>
    <row r="6" spans="1:4">
      <c r="B6" s="105" t="s">
        <v>226</v>
      </c>
    </row>
    <row r="7" spans="1:4">
      <c r="A7" t="s">
        <v>320</v>
      </c>
      <c r="B7" t="s">
        <v>315</v>
      </c>
      <c r="C7" t="e">
        <v>#N/A</v>
      </c>
    </row>
    <row r="8" spans="1:4">
      <c r="A8" t="s">
        <v>321</v>
      </c>
      <c r="B8" t="s">
        <v>317</v>
      </c>
      <c r="C8" t="e">
        <v>#N/A</v>
      </c>
      <c r="D8" t="s">
        <v>231</v>
      </c>
    </row>
    <row r="9" spans="1:4">
      <c r="A9" t="s">
        <v>322</v>
      </c>
      <c r="B9" t="s">
        <v>323</v>
      </c>
      <c r="C9" t="e">
        <v>#N/A</v>
      </c>
      <c r="D9" t="s">
        <v>225</v>
      </c>
    </row>
    <row r="10" spans="1:4">
      <c r="A10" t="s">
        <v>324</v>
      </c>
      <c r="B10" t="s">
        <v>325</v>
      </c>
      <c r="C10" t="e">
        <v>#N/A</v>
      </c>
    </row>
    <row r="11" spans="1:4">
      <c r="B11" s="105" t="s">
        <v>226</v>
      </c>
    </row>
    <row r="12" spans="1:4">
      <c r="A12" t="s">
        <v>326</v>
      </c>
      <c r="B12" t="s">
        <v>323</v>
      </c>
      <c r="C12" t="e">
        <v>#N/A</v>
      </c>
    </row>
    <row r="13" spans="1:4">
      <c r="A13" t="s">
        <v>327</v>
      </c>
      <c r="B13" t="s">
        <v>325</v>
      </c>
      <c r="C13" t="e">
        <v>#N/A</v>
      </c>
    </row>
    <row r="14" spans="1:4">
      <c r="A14" t="s">
        <v>328</v>
      </c>
      <c r="B14" t="s">
        <v>329</v>
      </c>
      <c r="C14" t="e">
        <v>#N/A</v>
      </c>
    </row>
    <row r="15" spans="1:4">
      <c r="A15" t="s">
        <v>330</v>
      </c>
      <c r="B15" t="s">
        <v>331</v>
      </c>
      <c r="C15" t="e">
        <v>#N/A</v>
      </c>
    </row>
    <row r="16" spans="1:4">
      <c r="B16" s="105" t="s">
        <v>226</v>
      </c>
    </row>
    <row r="17" spans="1:4">
      <c r="A17" t="s">
        <v>332</v>
      </c>
      <c r="B17" t="s">
        <v>329</v>
      </c>
      <c r="C17" t="e">
        <v>#N/A</v>
      </c>
    </row>
    <row r="18" spans="1:4">
      <c r="A18" t="s">
        <v>333</v>
      </c>
      <c r="B18" t="s">
        <v>331</v>
      </c>
      <c r="C18" t="e">
        <v>#N/A</v>
      </c>
    </row>
    <row r="19" spans="1:4">
      <c r="B19" s="105" t="s">
        <v>227</v>
      </c>
    </row>
    <row r="20" spans="1:4">
      <c r="B20" s="105" t="s">
        <v>226</v>
      </c>
    </row>
    <row r="21" spans="1:4">
      <c r="A21" t="s">
        <v>336</v>
      </c>
      <c r="B21" t="s">
        <v>334</v>
      </c>
      <c r="C21" t="e">
        <v>#N/A</v>
      </c>
    </row>
    <row r="22" spans="1:4">
      <c r="A22" t="s">
        <v>337</v>
      </c>
      <c r="B22" t="s">
        <v>335</v>
      </c>
      <c r="C22" t="e">
        <v>#N/A</v>
      </c>
    </row>
    <row r="23" spans="1:4">
      <c r="A23" t="s">
        <v>222</v>
      </c>
      <c r="B23" t="s">
        <v>221</v>
      </c>
      <c r="C23" s="108">
        <v>1</v>
      </c>
      <c r="D23" t="s">
        <v>232</v>
      </c>
    </row>
    <row r="24" spans="1:4">
      <c r="A24" t="s">
        <v>224</v>
      </c>
      <c r="B24" t="s">
        <v>223</v>
      </c>
      <c r="C24" s="108">
        <v>2</v>
      </c>
      <c r="D24" t="s">
        <v>233</v>
      </c>
    </row>
    <row r="25" spans="1:4">
      <c r="A25" t="s">
        <v>338</v>
      </c>
      <c r="B25" t="s">
        <v>223</v>
      </c>
      <c r="C25" s="108">
        <v>3</v>
      </c>
      <c r="D25" t="s">
        <v>225</v>
      </c>
    </row>
    <row r="26" spans="1:4">
      <c r="B26" s="105" t="s">
        <v>226</v>
      </c>
      <c r="C26" s="108"/>
    </row>
    <row r="27" spans="1:4">
      <c r="A27" t="s">
        <v>339</v>
      </c>
      <c r="B27" t="s">
        <v>223</v>
      </c>
      <c r="C27" s="108">
        <v>65</v>
      </c>
      <c r="D27" t="s">
        <v>234</v>
      </c>
    </row>
    <row r="28" spans="1:4">
      <c r="A28" t="s">
        <v>340</v>
      </c>
      <c r="B28" t="s">
        <v>341</v>
      </c>
      <c r="C28" s="108" t="s">
        <v>128</v>
      </c>
      <c r="D28" t="s">
        <v>352</v>
      </c>
    </row>
    <row r="29" spans="1:4">
      <c r="A29" t="s">
        <v>342</v>
      </c>
      <c r="B29" t="s">
        <v>341</v>
      </c>
      <c r="C29" s="108" t="s">
        <v>127</v>
      </c>
      <c r="D29" t="s">
        <v>353</v>
      </c>
    </row>
    <row r="30" spans="1:4">
      <c r="A30" t="s">
        <v>343</v>
      </c>
      <c r="B30" t="s">
        <v>341</v>
      </c>
      <c r="C30" s="108" t="s">
        <v>127</v>
      </c>
      <c r="D30" t="s">
        <v>353</v>
      </c>
    </row>
    <row r="31" spans="1:4">
      <c r="A31" t="s">
        <v>344</v>
      </c>
      <c r="B31" t="s">
        <v>341</v>
      </c>
      <c r="C31" s="108" t="s">
        <v>127</v>
      </c>
      <c r="D31" t="s">
        <v>353</v>
      </c>
    </row>
    <row r="32" spans="1:4">
      <c r="A32" t="s">
        <v>345</v>
      </c>
      <c r="B32" t="s">
        <v>341</v>
      </c>
      <c r="C32" s="108" t="s">
        <v>127</v>
      </c>
      <c r="D32" t="s">
        <v>353</v>
      </c>
    </row>
    <row r="33" spans="1:4">
      <c r="A33" t="s">
        <v>346</v>
      </c>
      <c r="B33" t="s">
        <v>341</v>
      </c>
      <c r="C33" s="108" t="s">
        <v>127</v>
      </c>
      <c r="D33" t="s">
        <v>353</v>
      </c>
    </row>
    <row r="34" spans="1:4">
      <c r="A34" t="s">
        <v>347</v>
      </c>
      <c r="B34" t="s">
        <v>341</v>
      </c>
      <c r="C34" s="108" t="s">
        <v>127</v>
      </c>
      <c r="D34" t="s">
        <v>353</v>
      </c>
    </row>
    <row r="35" spans="1:4">
      <c r="A35" t="s">
        <v>348</v>
      </c>
      <c r="B35" t="s">
        <v>341</v>
      </c>
      <c r="C35" s="108" t="s">
        <v>127</v>
      </c>
      <c r="D35" t="s">
        <v>353</v>
      </c>
    </row>
    <row r="36" spans="1:4">
      <c r="A36" t="s">
        <v>349</v>
      </c>
      <c r="B36" t="s">
        <v>341</v>
      </c>
      <c r="C36" s="108" t="s">
        <v>128</v>
      </c>
      <c r="D36" t="s">
        <v>354</v>
      </c>
    </row>
    <row r="37" spans="1:4">
      <c r="B37" s="105" t="s">
        <v>226</v>
      </c>
    </row>
    <row r="38" spans="1:4">
      <c r="A38" t="s">
        <v>350</v>
      </c>
      <c r="B38" t="s">
        <v>341</v>
      </c>
      <c r="C38" s="108" t="s">
        <v>127</v>
      </c>
      <c r="D38" t="s">
        <v>355</v>
      </c>
    </row>
    <row r="39" spans="1:4">
      <c r="A39" t="s">
        <v>351</v>
      </c>
      <c r="B39" t="s">
        <v>341</v>
      </c>
      <c r="C39" s="108" t="s">
        <v>128</v>
      </c>
      <c r="D39" t="s">
        <v>356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"/>
  <sheetViews>
    <sheetView workbookViewId="0"/>
  </sheetViews>
  <sheetFormatPr defaultColWidth="9.140625" defaultRowHeight="15"/>
  <cols>
    <col min="1" max="1" width="23.85546875" customWidth="1"/>
    <col min="2" max="2" width="14.28515625" customWidth="1"/>
    <col min="3" max="3" width="26.140625" customWidth="1"/>
    <col min="6" max="6" width="23.85546875" customWidth="1"/>
    <col min="7" max="7" width="14.28515625" customWidth="1"/>
    <col min="8" max="8" width="26.140625" customWidth="1"/>
  </cols>
  <sheetData>
    <row r="1" spans="1:8" s="2" customFormat="1">
      <c r="A1" s="2" t="s">
        <v>26</v>
      </c>
      <c r="B1" s="2" t="s">
        <v>29</v>
      </c>
      <c r="C1" s="2" t="s">
        <v>28</v>
      </c>
      <c r="F1" s="2" t="s">
        <v>27</v>
      </c>
      <c r="G1" s="2" t="s">
        <v>29</v>
      </c>
      <c r="H1" s="2" t="s">
        <v>30</v>
      </c>
    </row>
    <row r="2" spans="1:8">
      <c r="A2" t="s">
        <v>88</v>
      </c>
      <c r="B2" t="e">
        <f>COUNTIF(Problem,A2)</f>
        <v>#NAME?</v>
      </c>
      <c r="C2" t="s">
        <v>85</v>
      </c>
      <c r="F2" t="s">
        <v>86</v>
      </c>
      <c r="G2" t="e">
        <f>COUNTIF(Recommendation,F2)</f>
        <v>#NAME?</v>
      </c>
      <c r="H2" t="s">
        <v>87</v>
      </c>
    </row>
    <row r="3" spans="1:8">
      <c r="A3" t="s">
        <v>89</v>
      </c>
      <c r="C3" t="s">
        <v>90</v>
      </c>
      <c r="F3" t="s">
        <v>91</v>
      </c>
      <c r="H3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H3"/>
  <sheetViews>
    <sheetView workbookViewId="0"/>
  </sheetViews>
  <sheetFormatPr defaultColWidth="9.140625" defaultRowHeight="15"/>
  <cols>
    <col min="1" max="1" width="23.85546875" customWidth="1"/>
    <col min="2" max="2" width="14.28515625" customWidth="1"/>
    <col min="3" max="3" width="26.140625" customWidth="1"/>
    <col min="6" max="6" width="23.85546875" customWidth="1"/>
    <col min="7" max="7" width="14.28515625" customWidth="1"/>
    <col min="8" max="8" width="26.140625" customWidth="1"/>
  </cols>
  <sheetData>
    <row r="1" spans="1:8" s="2" customFormat="1">
      <c r="A1" s="2" t="s">
        <v>26</v>
      </c>
      <c r="B1" s="2" t="s">
        <v>29</v>
      </c>
      <c r="C1" s="2" t="s">
        <v>28</v>
      </c>
      <c r="F1" s="2" t="s">
        <v>27</v>
      </c>
      <c r="G1" s="2" t="s">
        <v>29</v>
      </c>
      <c r="H1" s="2" t="s">
        <v>30</v>
      </c>
    </row>
    <row r="2" spans="1:8">
      <c r="A2" t="s">
        <v>93</v>
      </c>
      <c r="B2" t="e">
        <f>COUNTIF(Problem,A2)</f>
        <v>#NAME?</v>
      </c>
      <c r="C2" t="s">
        <v>85</v>
      </c>
      <c r="F2" t="s">
        <v>94</v>
      </c>
      <c r="G2" t="e">
        <f>COUNTIF(Recommendation,F2)</f>
        <v>#NAME?</v>
      </c>
      <c r="H2" t="s">
        <v>87</v>
      </c>
    </row>
    <row r="3" spans="1:8">
      <c r="A3" t="s">
        <v>95</v>
      </c>
      <c r="C3" t="s">
        <v>90</v>
      </c>
      <c r="F3" t="s">
        <v>96</v>
      </c>
      <c r="H3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H3"/>
  <sheetViews>
    <sheetView workbookViewId="0"/>
  </sheetViews>
  <sheetFormatPr defaultColWidth="9.140625" defaultRowHeight="15"/>
  <cols>
    <col min="1" max="1" width="23.85546875" customWidth="1"/>
    <col min="2" max="2" width="14.28515625" customWidth="1"/>
    <col min="3" max="3" width="26.140625" customWidth="1"/>
    <col min="6" max="6" width="23.85546875" customWidth="1"/>
    <col min="7" max="7" width="14.28515625" customWidth="1"/>
    <col min="8" max="8" width="26.140625" customWidth="1"/>
  </cols>
  <sheetData>
    <row r="1" spans="1:8" s="2" customFormat="1">
      <c r="A1" s="2" t="s">
        <v>26</v>
      </c>
      <c r="B1" s="2" t="s">
        <v>29</v>
      </c>
      <c r="C1" s="2" t="s">
        <v>28</v>
      </c>
      <c r="F1" s="2" t="s">
        <v>27</v>
      </c>
      <c r="G1" s="2" t="s">
        <v>29</v>
      </c>
      <c r="H1" s="2" t="s">
        <v>30</v>
      </c>
    </row>
    <row r="2" spans="1:8">
      <c r="A2" t="s">
        <v>97</v>
      </c>
      <c r="B2" t="e">
        <f>COUNTIF(Problem,A2)</f>
        <v>#NAME?</v>
      </c>
      <c r="C2" t="s">
        <v>85</v>
      </c>
      <c r="F2" t="s">
        <v>98</v>
      </c>
      <c r="G2" t="e">
        <f>COUNTIF(Recommendation,F2)</f>
        <v>#NAME?</v>
      </c>
      <c r="H2" t="s">
        <v>87</v>
      </c>
    </row>
    <row r="3" spans="1:8">
      <c r="A3" t="s">
        <v>99</v>
      </c>
      <c r="C3" t="s">
        <v>90</v>
      </c>
      <c r="F3" t="s">
        <v>100</v>
      </c>
      <c r="H3" t="s">
        <v>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H3"/>
  <sheetViews>
    <sheetView workbookViewId="0"/>
  </sheetViews>
  <sheetFormatPr defaultColWidth="9.140625" defaultRowHeight="15"/>
  <cols>
    <col min="1" max="1" width="23.85546875" customWidth="1"/>
    <col min="2" max="2" width="14.28515625" customWidth="1"/>
    <col min="3" max="3" width="26.140625" customWidth="1"/>
    <col min="6" max="6" width="23.85546875" customWidth="1"/>
    <col min="7" max="7" width="14.28515625" customWidth="1"/>
    <col min="8" max="8" width="26.140625" customWidth="1"/>
  </cols>
  <sheetData>
    <row r="1" spans="1:8" s="2" customFormat="1">
      <c r="A1" s="2" t="s">
        <v>26</v>
      </c>
      <c r="B1" s="2" t="s">
        <v>29</v>
      </c>
      <c r="C1" s="2" t="s">
        <v>28</v>
      </c>
      <c r="F1" s="2" t="s">
        <v>27</v>
      </c>
      <c r="G1" s="2" t="s">
        <v>29</v>
      </c>
      <c r="H1" s="2" t="s">
        <v>30</v>
      </c>
    </row>
    <row r="2" spans="1:8">
      <c r="A2" t="s">
        <v>101</v>
      </c>
      <c r="B2" t="e">
        <f>COUNTIF(Problem,A2)</f>
        <v>#NAME?</v>
      </c>
      <c r="C2" t="s">
        <v>85</v>
      </c>
      <c r="F2" t="s">
        <v>102</v>
      </c>
      <c r="G2" t="e">
        <f>COUNTIF(Recommendation,F2)</f>
        <v>#NAME?</v>
      </c>
      <c r="H2" t="s">
        <v>87</v>
      </c>
    </row>
    <row r="3" spans="1:8">
      <c r="A3" t="s">
        <v>103</v>
      </c>
      <c r="C3" t="s">
        <v>90</v>
      </c>
      <c r="F3" t="s">
        <v>104</v>
      </c>
      <c r="H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Table of Contents</vt:lpstr>
      <vt:lpstr>Variables</vt:lpstr>
      <vt:lpstr>DataEntrySheet</vt:lpstr>
      <vt:lpstr>DataEntryBlockTemplate</vt:lpstr>
      <vt:lpstr>Formulas_in_Template</vt:lpstr>
      <vt:lpstr>Livelih_Lists</vt:lpstr>
      <vt:lpstr>WASH_Lists</vt:lpstr>
      <vt:lpstr>Shelter_Lists</vt:lpstr>
      <vt:lpstr>FoodSec_Lists</vt:lpstr>
      <vt:lpstr>Health_Lists</vt:lpstr>
      <vt:lpstr>Education_Lists</vt:lpstr>
      <vt:lpstr>Return_Lists</vt:lpstr>
      <vt:lpstr>Protect_Lists</vt:lpstr>
      <vt:lpstr>ListOfNamedRanges</vt:lpstr>
      <vt:lpstr>AddNamesMacroCode</vt:lpstr>
      <vt:lpstr>BasicBlock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Needs assessment data management template</dc:title>
  <dc:creator>Aldo Benini for Acaps</dc:creator>
  <dc:description>Version 5 January 2012</dc:description>
  <cp:lastModifiedBy>Aldo Benini</cp:lastModifiedBy>
  <dcterms:created xsi:type="dcterms:W3CDTF">2011-04-11T14:58:43Z</dcterms:created>
  <dcterms:modified xsi:type="dcterms:W3CDTF">2012-03-22T19:31:17Z</dcterms:modified>
</cp:coreProperties>
</file>